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■2025JCyokkaichi\上程資料\2025年度予算案\jim01rs01\siryou\"/>
    </mc:Choice>
  </mc:AlternateContent>
  <xr:revisionPtr revIDLastSave="0" documentId="13_ncr:1_{5644A68E-5FC6-4B22-9E54-213C2D4CABFF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収支予算明細書1" sheetId="1" r:id="rId1"/>
    <sheet name="収支予算明細書2" sheetId="2" r:id="rId2"/>
    <sheet name="収支予算明細書3" sheetId="3" r:id="rId3"/>
  </sheets>
  <externalReferences>
    <externalReference r:id="rId4"/>
  </externalReferences>
  <definedNames>
    <definedName name="_xlnm.Print_Area" localSheetId="0">収支予算明細書1!$A$1:$I$38</definedName>
  </definedNames>
  <calcPr calcId="191029"/>
  <fileRecoveryPr autoRecover="0"/>
</workbook>
</file>

<file path=xl/calcChain.xml><?xml version="1.0" encoding="utf-8"?>
<calcChain xmlns="http://schemas.openxmlformats.org/spreadsheetml/2006/main">
  <c r="C30" i="3" l="1"/>
  <c r="D29" i="3"/>
  <c r="D28" i="3"/>
  <c r="B27" i="3"/>
  <c r="D27" i="3" s="1"/>
  <c r="D26" i="3"/>
  <c r="D25" i="3"/>
  <c r="B24" i="3"/>
  <c r="D24" i="3" s="1"/>
  <c r="B22" i="3"/>
  <c r="D22" i="3" s="1"/>
  <c r="E21" i="3"/>
  <c r="B21" i="3"/>
  <c r="D21" i="3" s="1"/>
  <c r="D20" i="3"/>
  <c r="B20" i="3"/>
  <c r="B30" i="3" s="1"/>
  <c r="B16" i="3"/>
  <c r="D15" i="3"/>
  <c r="D14" i="3"/>
  <c r="D13" i="3"/>
  <c r="D16" i="3" s="1"/>
  <c r="B3" i="3"/>
  <c r="B9" i="3" s="1"/>
  <c r="D42" i="2"/>
  <c r="D41" i="2"/>
  <c r="B40" i="2"/>
  <c r="D40" i="2" s="1"/>
  <c r="D39" i="2"/>
  <c r="D43" i="2" s="1"/>
  <c r="D34" i="2"/>
  <c r="D33" i="2"/>
  <c r="D32" i="2"/>
  <c r="D31" i="2"/>
  <c r="D30" i="2"/>
  <c r="B30" i="2"/>
  <c r="D29" i="2"/>
  <c r="B29" i="2"/>
  <c r="D28" i="2"/>
  <c r="B28" i="2"/>
  <c r="D27" i="2"/>
  <c r="B27" i="2"/>
  <c r="D26" i="2"/>
  <c r="B25" i="2"/>
  <c r="D25" i="2" s="1"/>
  <c r="D24" i="2"/>
  <c r="D23" i="2"/>
  <c r="B23" i="2"/>
  <c r="E22" i="2"/>
  <c r="B22" i="2" s="1"/>
  <c r="D22" i="2" s="1"/>
  <c r="B21" i="2"/>
  <c r="D21" i="2" s="1"/>
  <c r="B20" i="2"/>
  <c r="B35" i="2" s="1"/>
  <c r="B16" i="2"/>
  <c r="D15" i="2"/>
  <c r="D14" i="2"/>
  <c r="D13" i="2"/>
  <c r="D12" i="2"/>
  <c r="D11" i="2"/>
  <c r="D10" i="2"/>
  <c r="D9" i="2"/>
  <c r="D8" i="2"/>
  <c r="B8" i="2"/>
  <c r="D7" i="2"/>
  <c r="D6" i="2"/>
  <c r="D5" i="2"/>
  <c r="D4" i="2"/>
  <c r="D3" i="2"/>
  <c r="D16" i="2" s="1"/>
  <c r="C43" i="1"/>
  <c r="D42" i="1"/>
  <c r="D41" i="1"/>
  <c r="D40" i="1"/>
  <c r="D39" i="1"/>
  <c r="D38" i="1"/>
  <c r="B38" i="1"/>
  <c r="D37" i="1"/>
  <c r="B37" i="1"/>
  <c r="D36" i="1"/>
  <c r="B35" i="1"/>
  <c r="D35" i="1" s="1"/>
  <c r="B34" i="1"/>
  <c r="B43" i="1" s="1"/>
  <c r="B18" i="1" s="1"/>
  <c r="C30" i="1"/>
  <c r="D29" i="1"/>
  <c r="D27" i="1"/>
  <c r="C25" i="1"/>
  <c r="D24" i="1"/>
  <c r="D23" i="1"/>
  <c r="B23" i="1"/>
  <c r="D22" i="1"/>
  <c r="B22" i="1"/>
  <c r="D21" i="1"/>
  <c r="B21" i="1"/>
  <c r="D20" i="1"/>
  <c r="B20" i="1"/>
  <c r="D19" i="1"/>
  <c r="B19" i="1"/>
  <c r="C14" i="1"/>
  <c r="D13" i="1"/>
  <c r="D12" i="1"/>
  <c r="B12" i="1"/>
  <c r="D11" i="1"/>
  <c r="B10" i="1"/>
  <c r="D10" i="1" s="1"/>
  <c r="B9" i="1"/>
  <c r="D9" i="1" s="1"/>
  <c r="B8" i="1"/>
  <c r="D8" i="1" s="1"/>
  <c r="B7" i="1"/>
  <c r="D7" i="1" s="1"/>
  <c r="B6" i="1"/>
  <c r="D6" i="1" s="1"/>
  <c r="B5" i="1"/>
  <c r="D5" i="1" s="1"/>
  <c r="D30" i="3" l="1"/>
  <c r="D3" i="3"/>
  <c r="D9" i="3" s="1"/>
  <c r="B43" i="2"/>
  <c r="D20" i="2"/>
  <c r="D35" i="2" s="1"/>
  <c r="D14" i="1"/>
  <c r="B25" i="1"/>
  <c r="D18" i="1"/>
  <c r="D25" i="1" s="1"/>
  <c r="B14" i="1"/>
  <c r="B26" i="1" s="1"/>
  <c r="B28" i="1" s="1"/>
  <c r="B30" i="1" s="1"/>
  <c r="D30" i="1" s="1"/>
  <c r="D34" i="1"/>
  <c r="D43" i="1" s="1"/>
  <c r="D26" i="1" l="1"/>
  <c r="D28" i="1" s="1"/>
</calcChain>
</file>

<file path=xl/sharedStrings.xml><?xml version="1.0" encoding="utf-8"?>
<sst xmlns="http://schemas.openxmlformats.org/spreadsheetml/2006/main" count="217" uniqueCount="129">
  <si>
    <t>四日市市青少年育成市民会議会費</t>
    <rPh sb="0" eb="3">
      <t>ヨッカイチ</t>
    </rPh>
    <rPh sb="3" eb="4">
      <t>シ</t>
    </rPh>
    <rPh sb="4" eb="7">
      <t>セイショウネン</t>
    </rPh>
    <rPh sb="7" eb="9">
      <t>イクセイ</t>
    </rPh>
    <rPh sb="9" eb="11">
      <t>シミン</t>
    </rPh>
    <rPh sb="11" eb="13">
      <t>カイギ</t>
    </rPh>
    <rPh sb="13" eb="15">
      <t>カイヒ</t>
    </rPh>
    <phoneticPr fontId="25"/>
  </si>
  <si>
    <t>大四日市まつり協賛金</t>
    <rPh sb="0" eb="1">
      <t>ダイ</t>
    </rPh>
    <rPh sb="1" eb="4">
      <t>ヨッカイチ</t>
    </rPh>
    <rPh sb="7" eb="9">
      <t>キョウサン</t>
    </rPh>
    <rPh sb="9" eb="10">
      <t>キン</t>
    </rPh>
    <phoneticPr fontId="25"/>
  </si>
  <si>
    <t>【会合費支出明細書】</t>
    <rPh sb="1" eb="3">
      <t>カイゴウ</t>
    </rPh>
    <rPh sb="3" eb="4">
      <t>ヒ</t>
    </rPh>
    <rPh sb="4" eb="6">
      <t>シシュツ</t>
    </rPh>
    <rPh sb="6" eb="9">
      <t>メイサイショ</t>
    </rPh>
    <phoneticPr fontId="25"/>
  </si>
  <si>
    <t>太鼓チーム</t>
    <rPh sb="0" eb="2">
      <t>タイコ</t>
    </rPh>
    <phoneticPr fontId="25"/>
  </si>
  <si>
    <t>野球クラブ</t>
    <rPh sb="0" eb="2">
      <t>ヤキュウ</t>
    </rPh>
    <phoneticPr fontId="25"/>
  </si>
  <si>
    <t>【その他支出明細書】</t>
    <rPh sb="1" eb="4">
      <t>ソノタ</t>
    </rPh>
    <rPh sb="4" eb="6">
      <t>シシュツ</t>
    </rPh>
    <rPh sb="6" eb="9">
      <t>メイサイショ</t>
    </rPh>
    <phoneticPr fontId="25"/>
  </si>
  <si>
    <t>備 考</t>
    <rPh sb="0" eb="1">
      <t>ビ</t>
    </rPh>
    <rPh sb="2" eb="3">
      <t>コウ</t>
    </rPh>
    <phoneticPr fontId="25"/>
  </si>
  <si>
    <t>名</t>
    <rPh sb="0" eb="1">
      <t>メイ</t>
    </rPh>
    <phoneticPr fontId="25"/>
  </si>
  <si>
    <t>収支予算明細書</t>
    <rPh sb="0" eb="2">
      <t>シュウシ</t>
    </rPh>
    <rPh sb="2" eb="4">
      <t>ヨサン</t>
    </rPh>
    <rPh sb="4" eb="7">
      <t>メイサイショ</t>
    </rPh>
    <phoneticPr fontId="25"/>
  </si>
  <si>
    <t>期首会員</t>
    <rPh sb="0" eb="2">
      <t>キシュ</t>
    </rPh>
    <rPh sb="2" eb="4">
      <t>カイイン</t>
    </rPh>
    <phoneticPr fontId="25"/>
  </si>
  <si>
    <t>【事業活動収入】</t>
    <rPh sb="1" eb="3">
      <t>ジギョウ</t>
    </rPh>
    <rPh sb="3" eb="5">
      <t>カツドウ</t>
    </rPh>
    <rPh sb="5" eb="7">
      <t>シュウニュウ</t>
    </rPh>
    <phoneticPr fontId="25"/>
  </si>
  <si>
    <t>科目</t>
    <rPh sb="0" eb="2">
      <t>カモク</t>
    </rPh>
    <phoneticPr fontId="25"/>
  </si>
  <si>
    <t>差異</t>
    <rPh sb="0" eb="2">
      <t>サイ</t>
    </rPh>
    <phoneticPr fontId="25"/>
  </si>
  <si>
    <t>備 考</t>
    <rPh sb="0" eb="3">
      <t>ビコウ</t>
    </rPh>
    <phoneticPr fontId="25"/>
  </si>
  <si>
    <t>備 考</t>
    <rPh sb="0" eb="1">
      <t>ソナエ</t>
    </rPh>
    <rPh sb="2" eb="3">
      <t>コウ</t>
    </rPh>
    <phoneticPr fontId="25"/>
  </si>
  <si>
    <t>受取利息収入</t>
    <rPh sb="0" eb="2">
      <t>ウケトリ</t>
    </rPh>
    <rPh sb="2" eb="4">
      <t>リソク</t>
    </rPh>
    <rPh sb="4" eb="6">
      <t>シュウニュウ</t>
    </rPh>
    <phoneticPr fontId="25"/>
  </si>
  <si>
    <t>事業活動収入計</t>
    <rPh sb="0" eb="2">
      <t>ジギョウ</t>
    </rPh>
    <rPh sb="2" eb="4">
      <t>カツドウ</t>
    </rPh>
    <rPh sb="4" eb="6">
      <t>シュウニュウ</t>
    </rPh>
    <rPh sb="6" eb="7">
      <t>ケイ</t>
    </rPh>
    <phoneticPr fontId="25"/>
  </si>
  <si>
    <t>【事業費支出明細書】</t>
    <rPh sb="1" eb="4">
      <t>ジギョウヒ</t>
    </rPh>
    <rPh sb="4" eb="6">
      <t>シシュツ</t>
    </rPh>
    <rPh sb="6" eb="9">
      <t>メイサイショ</t>
    </rPh>
    <phoneticPr fontId="25"/>
  </si>
  <si>
    <t>事務局</t>
    <rPh sb="0" eb="3">
      <t>ジムキョク</t>
    </rPh>
    <phoneticPr fontId="25"/>
  </si>
  <si>
    <t>合計</t>
    <rPh sb="0" eb="2">
      <t>ゴウケイ</t>
    </rPh>
    <phoneticPr fontId="25"/>
  </si>
  <si>
    <t>【事務関係費支出明細書】</t>
    <rPh sb="1" eb="3">
      <t>ジム</t>
    </rPh>
    <rPh sb="3" eb="6">
      <t>カンケイヒ</t>
    </rPh>
    <rPh sb="6" eb="8">
      <t>シシュツ</t>
    </rPh>
    <rPh sb="8" eb="11">
      <t>メイサイショ</t>
    </rPh>
    <phoneticPr fontId="25"/>
  </si>
  <si>
    <t>給与手当</t>
    <rPh sb="0" eb="2">
      <t>キュウヨ</t>
    </rPh>
    <rPh sb="2" eb="4">
      <t>テアテ</t>
    </rPh>
    <phoneticPr fontId="25"/>
  </si>
  <si>
    <t>通信・発送費</t>
    <rPh sb="0" eb="2">
      <t>ツウシン</t>
    </rPh>
    <rPh sb="3" eb="5">
      <t>ハッソウ</t>
    </rPh>
    <rPh sb="5" eb="6">
      <t>ヒ</t>
    </rPh>
    <phoneticPr fontId="25"/>
  </si>
  <si>
    <t>事務室賃借料</t>
    <rPh sb="0" eb="2">
      <t>ジム</t>
    </rPh>
    <rPh sb="2" eb="3">
      <t>シツ</t>
    </rPh>
    <rPh sb="3" eb="4">
      <t>チン</t>
    </rPh>
    <rPh sb="4" eb="5">
      <t>シャク</t>
    </rPh>
    <rPh sb="5" eb="6">
      <t>リョウ</t>
    </rPh>
    <phoneticPr fontId="25"/>
  </si>
  <si>
    <t>事務室光熱・水道費</t>
    <rPh sb="0" eb="2">
      <t>ジム</t>
    </rPh>
    <rPh sb="2" eb="3">
      <t>シツ</t>
    </rPh>
    <rPh sb="3" eb="5">
      <t>コウネツ</t>
    </rPh>
    <rPh sb="6" eb="8">
      <t>スイドウ</t>
    </rPh>
    <rPh sb="8" eb="9">
      <t>ヒ</t>
    </rPh>
    <phoneticPr fontId="25"/>
  </si>
  <si>
    <t>事務消耗品費</t>
    <rPh sb="0" eb="2">
      <t>ジム</t>
    </rPh>
    <rPh sb="2" eb="4">
      <t>ショウモウ</t>
    </rPh>
    <rPh sb="4" eb="5">
      <t>ヒン</t>
    </rPh>
    <rPh sb="5" eb="6">
      <t>ヒ</t>
    </rPh>
    <phoneticPr fontId="25"/>
  </si>
  <si>
    <t>基本資料作成費</t>
    <rPh sb="0" eb="2">
      <t>キホン</t>
    </rPh>
    <rPh sb="2" eb="4">
      <t>シリョウ</t>
    </rPh>
    <rPh sb="4" eb="6">
      <t>サクセイ</t>
    </rPh>
    <rPh sb="6" eb="7">
      <t>ヒ</t>
    </rPh>
    <phoneticPr fontId="25"/>
  </si>
  <si>
    <t>報告書作成費</t>
    <rPh sb="0" eb="3">
      <t>ホウコクショ</t>
    </rPh>
    <rPh sb="3" eb="5">
      <t>サクセイ</t>
    </rPh>
    <rPh sb="5" eb="6">
      <t>ヒ</t>
    </rPh>
    <phoneticPr fontId="25"/>
  </si>
  <si>
    <t>インフォメーション関係費</t>
    <rPh sb="9" eb="12">
      <t>カンケイヒ</t>
    </rPh>
    <phoneticPr fontId="25"/>
  </si>
  <si>
    <t>備品費</t>
    <rPh sb="0" eb="2">
      <t>ビヒン</t>
    </rPh>
    <rPh sb="2" eb="3">
      <t>ヒ</t>
    </rPh>
    <phoneticPr fontId="25"/>
  </si>
  <si>
    <t>慶弔費</t>
    <rPh sb="0" eb="2">
      <t>ケイチョウ</t>
    </rPh>
    <rPh sb="2" eb="3">
      <t>ヒ</t>
    </rPh>
    <phoneticPr fontId="25"/>
  </si>
  <si>
    <t>国際渉外費</t>
    <rPh sb="0" eb="2">
      <t>コクサイ</t>
    </rPh>
    <rPh sb="2" eb="4">
      <t>ショウガイ</t>
    </rPh>
    <rPh sb="4" eb="5">
      <t>ヒ</t>
    </rPh>
    <phoneticPr fontId="25"/>
  </si>
  <si>
    <t>雑費</t>
    <rPh sb="0" eb="2">
      <t>ザッピ</t>
    </rPh>
    <phoneticPr fontId="25"/>
  </si>
  <si>
    <t>【負担金支出明細書】</t>
    <rPh sb="1" eb="4">
      <t>フタンキン</t>
    </rPh>
    <rPh sb="4" eb="6">
      <t>シシュツ</t>
    </rPh>
    <rPh sb="6" eb="9">
      <t>メイサイショ</t>
    </rPh>
    <phoneticPr fontId="25"/>
  </si>
  <si>
    <t>日本JC会費</t>
    <rPh sb="0" eb="2">
      <t>ニッポン</t>
    </rPh>
    <rPh sb="4" eb="6">
      <t>カイヒ</t>
    </rPh>
    <phoneticPr fontId="25"/>
  </si>
  <si>
    <t>日本JC新入会員会費</t>
    <rPh sb="0" eb="2">
      <t>ニッポン</t>
    </rPh>
    <rPh sb="4" eb="6">
      <t>シンニュウ</t>
    </rPh>
    <rPh sb="6" eb="8">
      <t>カイイン</t>
    </rPh>
    <rPh sb="8" eb="10">
      <t>カイヒ</t>
    </rPh>
    <phoneticPr fontId="25"/>
  </si>
  <si>
    <t>JCI会費</t>
    <rPh sb="3" eb="5">
      <t>カイヒ</t>
    </rPh>
    <phoneticPr fontId="25"/>
  </si>
  <si>
    <t>国際協力資金</t>
    <rPh sb="0" eb="2">
      <t>コクサイ</t>
    </rPh>
    <rPh sb="2" eb="4">
      <t>キョウリョクヒ</t>
    </rPh>
    <rPh sb="4" eb="6">
      <t>シキン</t>
    </rPh>
    <phoneticPr fontId="25"/>
  </si>
  <si>
    <t>東海地区協議会会費</t>
    <rPh sb="0" eb="2">
      <t>トウカイ</t>
    </rPh>
    <rPh sb="2" eb="4">
      <t>チク</t>
    </rPh>
    <rPh sb="4" eb="7">
      <t>キョウギカイ</t>
    </rPh>
    <rPh sb="7" eb="8">
      <t>カイ</t>
    </rPh>
    <rPh sb="8" eb="9">
      <t>ヒ</t>
    </rPh>
    <phoneticPr fontId="25"/>
  </si>
  <si>
    <t>三重ブロック協議会会費</t>
    <rPh sb="0" eb="1">
      <t>３</t>
    </rPh>
    <rPh sb="1" eb="2">
      <t>エ</t>
    </rPh>
    <rPh sb="6" eb="9">
      <t>キョウギカイ</t>
    </rPh>
    <rPh sb="9" eb="11">
      <t>カイヒ</t>
    </rPh>
    <phoneticPr fontId="25"/>
  </si>
  <si>
    <t>三重ブロック会員大会負担金</t>
    <rPh sb="0" eb="1">
      <t>３</t>
    </rPh>
    <rPh sb="1" eb="2">
      <t>エ</t>
    </rPh>
    <rPh sb="6" eb="8">
      <t>カイイン</t>
    </rPh>
    <rPh sb="8" eb="10">
      <t>タイカイ</t>
    </rPh>
    <rPh sb="10" eb="13">
      <t>フタンキン</t>
    </rPh>
    <phoneticPr fontId="25"/>
  </si>
  <si>
    <t>商工会議所会費</t>
    <rPh sb="0" eb="2">
      <t>ショウコウ</t>
    </rPh>
    <rPh sb="2" eb="5">
      <t>カイギショ</t>
    </rPh>
    <rPh sb="5" eb="7">
      <t>カイヒ</t>
    </rPh>
    <phoneticPr fontId="25"/>
  </si>
  <si>
    <t>渉外費</t>
    <rPh sb="0" eb="2">
      <t>ショウガイ</t>
    </rPh>
    <rPh sb="2" eb="3">
      <t>ヒ</t>
    </rPh>
    <phoneticPr fontId="25"/>
  </si>
  <si>
    <t>海洋少年団育成費</t>
    <rPh sb="0" eb="2">
      <t>カイヨウ</t>
    </rPh>
    <rPh sb="2" eb="5">
      <t>ショウネンダン</t>
    </rPh>
    <rPh sb="5" eb="7">
      <t>イクセイ</t>
    </rPh>
    <rPh sb="7" eb="8">
      <t>ヒ</t>
    </rPh>
    <phoneticPr fontId="25"/>
  </si>
  <si>
    <t>【事業活動支出】</t>
    <rPh sb="1" eb="3">
      <t>ジギョウ</t>
    </rPh>
    <rPh sb="3" eb="5">
      <t>カツドウ</t>
    </rPh>
    <rPh sb="5" eb="7">
      <t>シシュツ</t>
    </rPh>
    <phoneticPr fontId="25"/>
  </si>
  <si>
    <t>事業活動支出計</t>
    <rPh sb="0" eb="2">
      <t>ジギョウ</t>
    </rPh>
    <rPh sb="2" eb="4">
      <t>カツドウ</t>
    </rPh>
    <rPh sb="4" eb="6">
      <t>シシュツ</t>
    </rPh>
    <rPh sb="6" eb="7">
      <t>ケイ</t>
    </rPh>
    <phoneticPr fontId="25"/>
  </si>
  <si>
    <t>事業活動収支差額</t>
    <rPh sb="0" eb="2">
      <t>ジギョウ</t>
    </rPh>
    <rPh sb="2" eb="4">
      <t>カツドウ</t>
    </rPh>
    <rPh sb="4" eb="6">
      <t>シュウシ</t>
    </rPh>
    <rPh sb="6" eb="8">
      <t>サガク</t>
    </rPh>
    <phoneticPr fontId="26"/>
  </si>
  <si>
    <t>予備費支出</t>
    <rPh sb="0" eb="3">
      <t>ヨビヒ</t>
    </rPh>
    <rPh sb="3" eb="5">
      <t>シシュツ</t>
    </rPh>
    <phoneticPr fontId="25"/>
  </si>
  <si>
    <t>当期収支差額</t>
    <rPh sb="0" eb="2">
      <t>トウキ</t>
    </rPh>
    <rPh sb="2" eb="4">
      <t>シュウシ</t>
    </rPh>
    <rPh sb="4" eb="6">
      <t>サガク</t>
    </rPh>
    <phoneticPr fontId="26"/>
  </si>
  <si>
    <t>前期繰越収支差額</t>
    <rPh sb="0" eb="2">
      <t>ゼンキ</t>
    </rPh>
    <rPh sb="2" eb="4">
      <t>クリコシ</t>
    </rPh>
    <rPh sb="4" eb="6">
      <t>シュウシ</t>
    </rPh>
    <rPh sb="6" eb="8">
      <t>サガク</t>
    </rPh>
    <phoneticPr fontId="25"/>
  </si>
  <si>
    <t>次期繰越収支差額</t>
    <rPh sb="0" eb="2">
      <t>ジキ</t>
    </rPh>
    <rPh sb="2" eb="4">
      <t>クリコシ</t>
    </rPh>
    <rPh sb="4" eb="6">
      <t>シュウシ</t>
    </rPh>
    <rPh sb="6" eb="8">
      <t>サガク</t>
    </rPh>
    <phoneticPr fontId="26"/>
  </si>
  <si>
    <t>備考</t>
    <rPh sb="0" eb="2">
      <t>ビコウ</t>
    </rPh>
    <phoneticPr fontId="25"/>
  </si>
  <si>
    <t>社会福祉協議会会費</t>
    <rPh sb="0" eb="2">
      <t>シャカイ</t>
    </rPh>
    <rPh sb="2" eb="4">
      <t>フクシ</t>
    </rPh>
    <rPh sb="4" eb="7">
      <t>キョウギカイ</t>
    </rPh>
    <rPh sb="7" eb="9">
      <t>カイヒ</t>
    </rPh>
    <phoneticPr fontId="25"/>
  </si>
  <si>
    <t>四日市ハーフマラソン協賛金</t>
    <rPh sb="0" eb="3">
      <t>ヨッカイチ</t>
    </rPh>
    <rPh sb="10" eb="13">
      <t>キョウサンキン</t>
    </rPh>
    <phoneticPr fontId="25"/>
  </si>
  <si>
    <t>【特別会員会計支出明細書】</t>
    <rPh sb="1" eb="3">
      <t>トクベツ</t>
    </rPh>
    <rPh sb="3" eb="5">
      <t>カイイン</t>
    </rPh>
    <rPh sb="5" eb="7">
      <t>カイケイ</t>
    </rPh>
    <rPh sb="7" eb="9">
      <t>シシュツ</t>
    </rPh>
    <rPh sb="9" eb="12">
      <t>メイサイショ</t>
    </rPh>
    <phoneticPr fontId="25"/>
  </si>
  <si>
    <t>通信・発送費（四日市JCシニアクラブ会員分）</t>
    <rPh sb="0" eb="2">
      <t>ツウシン</t>
    </rPh>
    <rPh sb="3" eb="5">
      <t>ハッソウ</t>
    </rPh>
    <rPh sb="5" eb="6">
      <t>ヒ</t>
    </rPh>
    <rPh sb="7" eb="10">
      <t>ヨッカイチ</t>
    </rPh>
    <rPh sb="18" eb="20">
      <t>カイイン</t>
    </rPh>
    <rPh sb="20" eb="21">
      <t>ブン</t>
    </rPh>
    <phoneticPr fontId="25"/>
  </si>
  <si>
    <t>基本資料作成費（四日市JCシニアクラブ会員分）</t>
    <rPh sb="0" eb="2">
      <t>キホン</t>
    </rPh>
    <rPh sb="2" eb="4">
      <t>シリョウ</t>
    </rPh>
    <rPh sb="4" eb="6">
      <t>サクセイ</t>
    </rPh>
    <rPh sb="6" eb="7">
      <t>ヒ</t>
    </rPh>
    <rPh sb="8" eb="11">
      <t>ヨッカイチ</t>
    </rPh>
    <rPh sb="19" eb="21">
      <t>カイイン</t>
    </rPh>
    <rPh sb="21" eb="22">
      <t>ブン</t>
    </rPh>
    <phoneticPr fontId="25"/>
  </si>
  <si>
    <t>報告書作成費（四日市JCシニアクラブ会員分）</t>
    <rPh sb="0" eb="3">
      <t>ホウコクショ</t>
    </rPh>
    <rPh sb="3" eb="5">
      <t>サクセイ</t>
    </rPh>
    <rPh sb="5" eb="6">
      <t>ヒ</t>
    </rPh>
    <rPh sb="7" eb="10">
      <t>ヨッカイチ</t>
    </rPh>
    <rPh sb="18" eb="20">
      <t>カイイン</t>
    </rPh>
    <rPh sb="20" eb="21">
      <t>ブン</t>
    </rPh>
    <phoneticPr fontId="25"/>
  </si>
  <si>
    <t>【同好会費支出明細書】</t>
    <rPh sb="1" eb="4">
      <t>ドウコウカイ</t>
    </rPh>
    <rPh sb="4" eb="5">
      <t>カイヒ</t>
    </rPh>
    <rPh sb="5" eb="7">
      <t>シシュツ</t>
    </rPh>
    <rPh sb="7" eb="10">
      <t>メイサイショ</t>
    </rPh>
    <phoneticPr fontId="25"/>
  </si>
  <si>
    <t>職員健康診断費用</t>
    <rPh sb="0" eb="2">
      <t>ショクイン</t>
    </rPh>
    <rPh sb="2" eb="4">
      <t>ケンコウ</t>
    </rPh>
    <rPh sb="4" eb="6">
      <t>シンダン</t>
    </rPh>
    <rPh sb="6" eb="8">
      <t>ヒヨウ</t>
    </rPh>
    <phoneticPr fontId="25"/>
  </si>
  <si>
    <t>労働保険料</t>
    <rPh sb="0" eb="5">
      <t>ロウドウホケンリョウ</t>
    </rPh>
    <phoneticPr fontId="25"/>
  </si>
  <si>
    <t>登記費用</t>
    <rPh sb="0" eb="4">
      <t>トウキヒヨウ</t>
    </rPh>
    <phoneticPr fontId="25"/>
  </si>
  <si>
    <t>日本JC出向LOM負担金</t>
    <rPh sb="0" eb="2">
      <t>ニホン</t>
    </rPh>
    <rPh sb="4" eb="6">
      <t>シュッコウ</t>
    </rPh>
    <rPh sb="9" eb="12">
      <t>フタンキン</t>
    </rPh>
    <phoneticPr fontId="25"/>
  </si>
  <si>
    <t>*</t>
    <phoneticPr fontId="25"/>
  </si>
  <si>
    <t>法人市民税</t>
    <phoneticPr fontId="25"/>
  </si>
  <si>
    <t>じゃがいもクラブ</t>
    <phoneticPr fontId="25"/>
  </si>
  <si>
    <t>JCIピンバッジ</t>
    <phoneticPr fontId="25"/>
  </si>
  <si>
    <t>ネームプレート</t>
    <phoneticPr fontId="25"/>
  </si>
  <si>
    <t>WE BELIEVE</t>
    <phoneticPr fontId="25"/>
  </si>
  <si>
    <t>＋</t>
    <phoneticPr fontId="25"/>
  </si>
  <si>
    <t>京都会議会費</t>
    <rPh sb="0" eb="2">
      <t>キョウト</t>
    </rPh>
    <rPh sb="2" eb="4">
      <t>カイギ</t>
    </rPh>
    <rPh sb="4" eb="6">
      <t>カイヒ</t>
    </rPh>
    <phoneticPr fontId="25"/>
  </si>
  <si>
    <t>2024年度予算</t>
    <rPh sb="6" eb="8">
      <t>ヨサン</t>
    </rPh>
    <phoneticPr fontId="25"/>
  </si>
  <si>
    <t>理念共感拡大委員会</t>
    <rPh sb="0" eb="2">
      <t>リネン</t>
    </rPh>
    <rPh sb="2" eb="4">
      <t>キョウカン</t>
    </rPh>
    <rPh sb="4" eb="6">
      <t>カクダイ</t>
    </rPh>
    <rPh sb="6" eb="9">
      <t>イインカイ</t>
    </rPh>
    <phoneticPr fontId="25"/>
  </si>
  <si>
    <t>サルビア基金交付事業</t>
    <rPh sb="4" eb="6">
      <t>キキン</t>
    </rPh>
    <rPh sb="6" eb="8">
      <t>コウフ</t>
    </rPh>
    <rPh sb="8" eb="10">
      <t>ジギョウ</t>
    </rPh>
    <phoneticPr fontId="25"/>
  </si>
  <si>
    <t>未来創造特別会議</t>
    <rPh sb="0" eb="4">
      <t>ミライソウゾウ</t>
    </rPh>
    <rPh sb="4" eb="8">
      <t>トクベツカイギ</t>
    </rPh>
    <phoneticPr fontId="25"/>
  </si>
  <si>
    <t>名(予備含む)</t>
    <rPh sb="0" eb="1">
      <t>メイ</t>
    </rPh>
    <rPh sb="2" eb="4">
      <t>ヨビ</t>
    </rPh>
    <rPh sb="4" eb="5">
      <t>フク</t>
    </rPh>
    <phoneticPr fontId="25"/>
  </si>
  <si>
    <t>ブランディング委員会</t>
    <rPh sb="7" eb="10">
      <t>イインカイ</t>
    </rPh>
    <phoneticPr fontId="25"/>
  </si>
  <si>
    <t>渉外委員会</t>
    <rPh sb="0" eb="2">
      <t>ショウガイ</t>
    </rPh>
    <rPh sb="2" eb="5">
      <t>イインカイ</t>
    </rPh>
    <phoneticPr fontId="25"/>
  </si>
  <si>
    <t>総会会場費</t>
  </si>
  <si>
    <t>*</t>
  </si>
  <si>
    <t>冷暖房費(午前・午後)</t>
  </si>
  <si>
    <t>第一回臨時総会</t>
  </si>
  <si>
    <t>第二回臨時総会</t>
  </si>
  <si>
    <t>記念品</t>
    <rPh sb="0" eb="3">
      <t>キネンヒン</t>
    </rPh>
    <phoneticPr fontId="25"/>
  </si>
  <si>
    <t>名(卒業生記念品)</t>
    <rPh sb="0" eb="1">
      <t>メイ</t>
    </rPh>
    <rPh sb="2" eb="5">
      <t>ソツギョウセイ</t>
    </rPh>
    <rPh sb="5" eb="8">
      <t>キネンヒン</t>
    </rPh>
    <phoneticPr fontId="25"/>
  </si>
  <si>
    <t>(皆出席記念品)</t>
    <rPh sb="1" eb="2">
      <t>ミナ</t>
    </rPh>
    <rPh sb="2" eb="4">
      <t>シュッセキ</t>
    </rPh>
    <rPh sb="4" eb="7">
      <t>キネンヒン</t>
    </rPh>
    <phoneticPr fontId="25"/>
  </si>
  <si>
    <t>地域活性化委員会</t>
    <rPh sb="0" eb="2">
      <t>チイキ</t>
    </rPh>
    <rPh sb="2" eb="4">
      <t>カッセイ</t>
    </rPh>
    <rPh sb="4" eb="5">
      <t>カ</t>
    </rPh>
    <rPh sb="5" eb="8">
      <t>イインカイ</t>
    </rPh>
    <phoneticPr fontId="25"/>
  </si>
  <si>
    <t>70周年記念委員会</t>
    <rPh sb="2" eb="4">
      <t>シュウネン</t>
    </rPh>
    <rPh sb="4" eb="9">
      <t>キネンイインカイ</t>
    </rPh>
    <phoneticPr fontId="25"/>
  </si>
  <si>
    <t>2025年度予算</t>
    <rPh sb="6" eb="8">
      <t>ヨサン</t>
    </rPh>
    <phoneticPr fontId="25"/>
  </si>
  <si>
    <t>2025年度予算</t>
    <rPh sb="4" eb="5">
      <t>ネン</t>
    </rPh>
    <rPh sb="6" eb="8">
      <t>ヨサン</t>
    </rPh>
    <phoneticPr fontId="25"/>
  </si>
  <si>
    <t>名 ネームプレート\1700+送料\990</t>
    <rPh sb="0" eb="1">
      <t>メイ</t>
    </rPh>
    <rPh sb="15" eb="17">
      <t>ソウリョウ</t>
    </rPh>
    <phoneticPr fontId="25"/>
  </si>
  <si>
    <t>\132,000*12ヶ月（消費税10％）</t>
    <rPh sb="12" eb="13">
      <t>ゲツ</t>
    </rPh>
    <rPh sb="14" eb="17">
      <t>ショウヒゼイ</t>
    </rPh>
    <phoneticPr fontId="25"/>
  </si>
  <si>
    <t>基本使用料・サーバー更新費用のみ　ネットバンク使用料1,100円*12ヶ月</t>
    <rPh sb="0" eb="2">
      <t>キホン</t>
    </rPh>
    <rPh sb="2" eb="5">
      <t>シヨウリョウ</t>
    </rPh>
    <rPh sb="10" eb="12">
      <t>コウシン</t>
    </rPh>
    <rPh sb="12" eb="14">
      <t>ヒヨウ</t>
    </rPh>
    <rPh sb="23" eb="26">
      <t>シヨウリョウ</t>
    </rPh>
    <rPh sb="31" eb="32">
      <t>エン</t>
    </rPh>
    <rPh sb="36" eb="37">
      <t>ゲツ</t>
    </rPh>
    <phoneticPr fontId="25"/>
  </si>
  <si>
    <t>ご厚志代</t>
    <phoneticPr fontId="25"/>
  </si>
  <si>
    <t>国際交流における活動費及び準備費</t>
    <rPh sb="0" eb="2">
      <t>コクサイ</t>
    </rPh>
    <rPh sb="2" eb="4">
      <t>コウリュウ</t>
    </rPh>
    <rPh sb="8" eb="10">
      <t>カツドウ</t>
    </rPh>
    <rPh sb="10" eb="11">
      <t>ヒ</t>
    </rPh>
    <rPh sb="11" eb="12">
      <t>オヨ</t>
    </rPh>
    <rPh sb="13" eb="15">
      <t>ジュンビ</t>
    </rPh>
    <rPh sb="15" eb="16">
      <t>ヒ</t>
    </rPh>
    <phoneticPr fontId="25"/>
  </si>
  <si>
    <t>名＋</t>
    <phoneticPr fontId="25"/>
  </si>
  <si>
    <t>名</t>
    <phoneticPr fontId="25"/>
  </si>
  <si>
    <t>機関紙購読料</t>
    <rPh sb="0" eb="3">
      <t>キカンシ</t>
    </rPh>
    <rPh sb="3" eb="6">
      <t>コウドクリョウ</t>
    </rPh>
    <phoneticPr fontId="25"/>
  </si>
  <si>
    <t>未来の青年会議所を創る協力金</t>
    <rPh sb="0" eb="2">
      <t>ミライ</t>
    </rPh>
    <rPh sb="3" eb="8">
      <t>セイネンカイギショ</t>
    </rPh>
    <rPh sb="9" eb="10">
      <t>ツク</t>
    </rPh>
    <rPh sb="11" eb="14">
      <t>キョウリョクキン</t>
    </rPh>
    <phoneticPr fontId="25"/>
  </si>
  <si>
    <t>口</t>
    <phoneticPr fontId="25"/>
  </si>
  <si>
    <t>正会員会費収入</t>
    <rPh sb="0" eb="3">
      <t>セイカイイン</t>
    </rPh>
    <rPh sb="3" eb="5">
      <t>カイヒ</t>
    </rPh>
    <rPh sb="5" eb="7">
      <t>シュウニュウ</t>
    </rPh>
    <phoneticPr fontId="25"/>
  </si>
  <si>
    <t>賛助会員会費収入</t>
    <rPh sb="0" eb="2">
      <t>サンジョ</t>
    </rPh>
    <rPh sb="2" eb="4">
      <t>カイイン</t>
    </rPh>
    <rPh sb="4" eb="6">
      <t>カイヒ</t>
    </rPh>
    <rPh sb="6" eb="8">
      <t>シュウニュウ</t>
    </rPh>
    <phoneticPr fontId="25"/>
  </si>
  <si>
    <t>新入会員会費収入</t>
    <rPh sb="0" eb="2">
      <t>シンニュウ</t>
    </rPh>
    <rPh sb="2" eb="4">
      <t>カイイン</t>
    </rPh>
    <rPh sb="4" eb="6">
      <t>カイヒ</t>
    </rPh>
    <rPh sb="6" eb="8">
      <t>シュウニュウ</t>
    </rPh>
    <phoneticPr fontId="25"/>
  </si>
  <si>
    <t>入会金収入</t>
    <rPh sb="0" eb="3">
      <t>ニュウカイキン</t>
    </rPh>
    <rPh sb="3" eb="5">
      <t>シュウニュウ</t>
    </rPh>
    <phoneticPr fontId="25"/>
  </si>
  <si>
    <t>卒業生寄付金収入</t>
    <rPh sb="0" eb="3">
      <t>ソツギョウセイ</t>
    </rPh>
    <rPh sb="3" eb="6">
      <t>キフキン</t>
    </rPh>
    <rPh sb="6" eb="8">
      <t>シュウニュウ</t>
    </rPh>
    <phoneticPr fontId="25"/>
  </si>
  <si>
    <t>四日市JCシニアクラブ会員会費収入</t>
    <rPh sb="0" eb="3">
      <t>ヨッカイチ</t>
    </rPh>
    <rPh sb="11" eb="13">
      <t>カイイン</t>
    </rPh>
    <rPh sb="13" eb="15">
      <t>カイヒ</t>
    </rPh>
    <rPh sb="15" eb="17">
      <t>シュウニュウ</t>
    </rPh>
    <phoneticPr fontId="25"/>
  </si>
  <si>
    <t>サルビア基金収入</t>
    <rPh sb="4" eb="6">
      <t>キキン</t>
    </rPh>
    <rPh sb="6" eb="8">
      <t>シュウニュウ</t>
    </rPh>
    <phoneticPr fontId="25"/>
  </si>
  <si>
    <t>70周年準備金会計繰入</t>
    <rPh sb="2" eb="4">
      <t>シュウネン</t>
    </rPh>
    <rPh sb="4" eb="7">
      <t>ジュンビキン</t>
    </rPh>
    <rPh sb="7" eb="9">
      <t>カイケイ</t>
    </rPh>
    <rPh sb="9" eb="10">
      <t>ク</t>
    </rPh>
    <rPh sb="10" eb="11">
      <t>イ</t>
    </rPh>
    <phoneticPr fontId="25"/>
  </si>
  <si>
    <t>基金特別会計、JC会館建設基金会計、70周年準備金会計</t>
    <rPh sb="0" eb="6">
      <t>キキントクベツカイケイ</t>
    </rPh>
    <rPh sb="9" eb="11">
      <t>カイカン</t>
    </rPh>
    <rPh sb="11" eb="13">
      <t>ケンセツ</t>
    </rPh>
    <rPh sb="13" eb="15">
      <t>キキン</t>
    </rPh>
    <rPh sb="15" eb="17">
      <t>カイケイ</t>
    </rPh>
    <rPh sb="20" eb="22">
      <t>シュウネン</t>
    </rPh>
    <rPh sb="22" eb="25">
      <t>ジュンビキン</t>
    </rPh>
    <rPh sb="25" eb="27">
      <t>カイケイ</t>
    </rPh>
    <phoneticPr fontId="25"/>
  </si>
  <si>
    <t>事業費支出</t>
    <rPh sb="0" eb="3">
      <t>ジギョウヒ</t>
    </rPh>
    <rPh sb="3" eb="5">
      <t>シシュツ</t>
    </rPh>
    <phoneticPr fontId="25"/>
  </si>
  <si>
    <t>事務関係費支出</t>
    <rPh sb="0" eb="2">
      <t>ジム</t>
    </rPh>
    <rPh sb="2" eb="5">
      <t>カンケイヒ</t>
    </rPh>
    <rPh sb="5" eb="7">
      <t>シシュツ</t>
    </rPh>
    <phoneticPr fontId="25"/>
  </si>
  <si>
    <t>負担金支出</t>
    <rPh sb="0" eb="3">
      <t>フタンキン</t>
    </rPh>
    <rPh sb="3" eb="5">
      <t>シシュツ</t>
    </rPh>
    <phoneticPr fontId="25"/>
  </si>
  <si>
    <t>会合費支出</t>
    <rPh sb="0" eb="2">
      <t>カイゴウ</t>
    </rPh>
    <rPh sb="2" eb="3">
      <t>ヒ</t>
    </rPh>
    <rPh sb="3" eb="5">
      <t>シシュツ</t>
    </rPh>
    <phoneticPr fontId="25"/>
  </si>
  <si>
    <t>同好会費支出</t>
    <rPh sb="0" eb="2">
      <t>ドウコウ</t>
    </rPh>
    <rPh sb="2" eb="4">
      <t>カイヒ</t>
    </rPh>
    <rPh sb="4" eb="6">
      <t>シシュツ</t>
    </rPh>
    <phoneticPr fontId="25"/>
  </si>
  <si>
    <t>その他支出</t>
    <rPh sb="0" eb="3">
      <t>ソノタ</t>
    </rPh>
    <rPh sb="3" eb="5">
      <t>シシュツ</t>
    </rPh>
    <phoneticPr fontId="25"/>
  </si>
  <si>
    <t>スローガン旗</t>
    <rPh sb="5" eb="6">
      <t>ハタ</t>
    </rPh>
    <phoneticPr fontId="25"/>
  </si>
  <si>
    <t>2024年度予算</t>
    <rPh sb="4" eb="5">
      <t>ネン</t>
    </rPh>
    <rPh sb="6" eb="8">
      <t>ヨサン</t>
    </rPh>
    <phoneticPr fontId="25"/>
  </si>
  <si>
    <t>地域活性委員会</t>
    <rPh sb="0" eb="7">
      <t>チイキカッセイイインカイ</t>
    </rPh>
    <phoneticPr fontId="25"/>
  </si>
  <si>
    <r>
      <t>(13米ドル：</t>
    </r>
    <r>
      <rPr>
        <b/>
        <sz val="11"/>
        <rFont val="ＭＳ 明朝"/>
        <family val="1"/>
        <charset val="128"/>
      </rPr>
      <t>165Yen</t>
    </r>
    <r>
      <rPr>
        <sz val="11"/>
        <rFont val="ＭＳ 明朝"/>
        <family val="1"/>
        <charset val="128"/>
      </rPr>
      <t>/$)</t>
    </r>
    <rPh sb="3" eb="4">
      <t>コメ</t>
    </rPh>
    <phoneticPr fontId="25"/>
  </si>
  <si>
    <t>時給\1023*3H*12日*12ヶ月 交通費他</t>
    <rPh sb="0" eb="2">
      <t>ジキュウ</t>
    </rPh>
    <rPh sb="13" eb="14">
      <t>ニチ</t>
    </rPh>
    <rPh sb="18" eb="19">
      <t>ゲツ</t>
    </rPh>
    <rPh sb="20" eb="23">
      <t>コウツウヒ</t>
    </rPh>
    <rPh sb="23" eb="24">
      <t>ホカ</t>
    </rPh>
    <phoneticPr fontId="25"/>
  </si>
  <si>
    <t>週20時間以内の勤務での契約のため適用外</t>
    <rPh sb="0" eb="1">
      <t>シュウ</t>
    </rPh>
    <rPh sb="3" eb="5">
      <t>ジカン</t>
    </rPh>
    <rPh sb="5" eb="7">
      <t>イナイ</t>
    </rPh>
    <rPh sb="8" eb="10">
      <t>キンム</t>
    </rPh>
    <rPh sb="12" eb="14">
      <t>ケイヤク</t>
    </rPh>
    <rPh sb="17" eb="20">
      <t>テキヨウガイ</t>
    </rPh>
    <phoneticPr fontId="25"/>
  </si>
  <si>
    <t>年賀状作成費、wi-fi環境管理(2023年・2024年実績平均)、zoom年会費$149.90</t>
    <rPh sb="0" eb="3">
      <t>ネンガジョウ</t>
    </rPh>
    <rPh sb="3" eb="5">
      <t>サクセイ</t>
    </rPh>
    <rPh sb="5" eb="6">
      <t>ヒ</t>
    </rPh>
    <rPh sb="12" eb="14">
      <t>カンキョウ</t>
    </rPh>
    <rPh sb="14" eb="16">
      <t>カンリ</t>
    </rPh>
    <rPh sb="38" eb="41">
      <t>ネンカイヒ</t>
    </rPh>
    <phoneticPr fontId="25"/>
  </si>
  <si>
    <t>月平均￥4,000(2023年・2024年実績)＊12ヶ月　及びルーム使用頻度を考慮</t>
    <rPh sb="0" eb="1">
      <t>ツキ</t>
    </rPh>
    <rPh sb="1" eb="3">
      <t>ヘイキン</t>
    </rPh>
    <rPh sb="14" eb="15">
      <t>ネン</t>
    </rPh>
    <rPh sb="20" eb="21">
      <t>ネン</t>
    </rPh>
    <rPh sb="21" eb="23">
      <t>ジッセキ</t>
    </rPh>
    <rPh sb="28" eb="29">
      <t>ゲツ</t>
    </rPh>
    <rPh sb="30" eb="31">
      <t>オヨ</t>
    </rPh>
    <rPh sb="35" eb="37">
      <t>シヨウ</t>
    </rPh>
    <rPh sb="37" eb="39">
      <t>ヒンド</t>
    </rPh>
    <rPh sb="40" eb="42">
      <t>コウリョ</t>
    </rPh>
    <phoneticPr fontId="25"/>
  </si>
  <si>
    <t>2023年・2024年実績を参考に計上</t>
    <rPh sb="14" eb="16">
      <t>サンコウ</t>
    </rPh>
    <rPh sb="17" eb="19">
      <t>ケイジョウ</t>
    </rPh>
    <phoneticPr fontId="25"/>
  </si>
  <si>
    <t>周年準備金会計</t>
    <rPh sb="0" eb="2">
      <t>シュウネン</t>
    </rPh>
    <rPh sb="2" eb="5">
      <t>ジュンビキン</t>
    </rPh>
    <rPh sb="5" eb="7">
      <t>カイケイ</t>
    </rPh>
    <phoneticPr fontId="25"/>
  </si>
  <si>
    <t>四日市市地場産業振興センター じばさん
6Fホール(午前・午後)</t>
    <phoneticPr fontId="25"/>
  </si>
  <si>
    <t>長机</t>
    <phoneticPr fontId="25"/>
  </si>
  <si>
    <t>移動式スクリーン大</t>
    <rPh sb="0" eb="3">
      <t>イドウシキ</t>
    </rPh>
    <rPh sb="8" eb="9">
      <t>ダイ</t>
    </rPh>
    <phoneticPr fontId="25"/>
  </si>
  <si>
    <t>2023年実績（2024年は途中の為）</t>
    <rPh sb="12" eb="13">
      <t>ネン</t>
    </rPh>
    <rPh sb="14" eb="16">
      <t>トチュウ</t>
    </rPh>
    <rPh sb="17" eb="18">
      <t>タメ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</si>
</sst>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¥&quot;#,##0;&quot;¥&quot;\-#,##0"/>
    <numFmt numFmtId="6" formatCode="&quot;¥&quot;#,##0;[Red]&quot;¥&quot;\-#,##0"/>
    <numFmt numFmtId="176" formatCode="#,##0;\-#,##0;&quot;-&quot;"/>
    <numFmt numFmtId="177" formatCode="&quot;¥&quot;#,##0_);[Red]\(&quot;¥&quot;#,##0\)"/>
    <numFmt numFmtId="178" formatCode="#,##0_);[Red]\(#,##0\)"/>
    <numFmt numFmtId="179" formatCode="&quot;1口&quot;&quot;¥&quot;#,##0;[Red]&quot;¥&quot;\-#,##0"/>
    <numFmt numFmtId="180" formatCode="&quot;¥&quot;#,##0&quot;＋&quot;;[Red]&quot;¥&quot;\-#,##0"/>
    <numFmt numFmtId="181" formatCode="&quot;*&quot;General&quot;名&quot;"/>
    <numFmt numFmtId="182" formatCode="#,##0_ ;[Red]\-#,##0\ "/>
    <numFmt numFmtId="183" formatCode="&quot;¥&quot;#,##0_);\(&quot;¥&quot;#,##0\)"/>
    <numFmt numFmtId="184" formatCode="&quot;*&quot;General&quot;枚&quot;"/>
  </numFmts>
  <fonts count="3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62"/>
      <name val="ＭＳ Ｐゴシック"/>
      <family val="3"/>
      <charset val="128"/>
    </font>
    <font>
      <sz val="11"/>
      <color indexed="6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0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76" fontId="3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5" fillId="0" borderId="0"/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0" fontId="9" fillId="22" borderId="4" applyNumberFormat="0" applyFont="0" applyAlignment="0" applyProtection="0">
      <alignment vertical="center"/>
    </xf>
    <xf numFmtId="0" fontId="9" fillId="22" borderId="4" applyNumberFormat="0" applyFont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6" applyNumberFormat="0" applyAlignment="0" applyProtection="0">
      <alignment vertical="center"/>
    </xf>
    <xf numFmtId="0" fontId="12" fillId="23" borderId="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23" borderId="11" applyNumberFormat="0" applyAlignment="0" applyProtection="0">
      <alignment vertical="center"/>
    </xf>
    <xf numFmtId="0" fontId="18" fillId="23" borderId="11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9" fillId="0" borderId="0" applyFont="0">
      <alignment vertical="center"/>
    </xf>
    <xf numFmtId="0" fontId="9" fillId="0" borderId="0" applyFont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/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6" fontId="9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9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9" fillId="0" borderId="0">
      <alignment vertical="center"/>
    </xf>
  </cellStyleXfs>
  <cellXfs count="187">
    <xf numFmtId="0" fontId="0" fillId="0" borderId="0" xfId="0">
      <alignment vertical="center"/>
    </xf>
    <xf numFmtId="3" fontId="20" fillId="0" borderId="19" xfId="78" applyNumberFormat="1" applyFont="1" applyBorder="1" applyAlignment="1">
      <alignment vertical="center"/>
    </xf>
    <xf numFmtId="38" fontId="20" fillId="0" borderId="19" xfId="130" applyNumberFormat="1" applyFont="1" applyBorder="1">
      <alignment vertical="center"/>
    </xf>
    <xf numFmtId="178" fontId="20" fillId="0" borderId="16" xfId="130" applyNumberFormat="1" applyFont="1" applyBorder="1" applyAlignment="1">
      <alignment wrapText="1"/>
    </xf>
    <xf numFmtId="178" fontId="20" fillId="0" borderId="19" xfId="130" applyNumberFormat="1" applyFont="1" applyBorder="1" applyAlignment="1">
      <alignment wrapText="1"/>
    </xf>
    <xf numFmtId="178" fontId="20" fillId="0" borderId="18" xfId="130" applyNumberFormat="1" applyFont="1" applyBorder="1" applyAlignment="1">
      <alignment wrapText="1"/>
    </xf>
    <xf numFmtId="3" fontId="20" fillId="0" borderId="19" xfId="130" applyNumberFormat="1" applyFont="1" applyBorder="1">
      <alignment vertical="center"/>
    </xf>
    <xf numFmtId="182" fontId="20" fillId="0" borderId="33" xfId="130" applyNumberFormat="1" applyFont="1" applyBorder="1" applyAlignment="1">
      <alignment horizontal="right" vertical="center" wrapText="1"/>
    </xf>
    <xf numFmtId="3" fontId="20" fillId="29" borderId="33" xfId="130" applyNumberFormat="1" applyFont="1" applyFill="1" applyBorder="1" applyAlignment="1">
      <alignment vertical="center" wrapText="1"/>
    </xf>
    <xf numFmtId="3" fontId="20" fillId="25" borderId="33" xfId="78" applyNumberFormat="1" applyFont="1" applyFill="1" applyBorder="1" applyAlignment="1">
      <alignment vertical="center"/>
    </xf>
    <xf numFmtId="6" fontId="20" fillId="0" borderId="15" xfId="78" applyNumberFormat="1" applyFont="1" applyFill="1" applyBorder="1" applyAlignment="1">
      <alignment vertical="center"/>
    </xf>
    <xf numFmtId="0" fontId="20" fillId="0" borderId="15" xfId="130" applyFont="1" applyBorder="1" applyAlignment="1">
      <alignment horizontal="center" vertical="center"/>
    </xf>
    <xf numFmtId="0" fontId="20" fillId="0" borderId="0" xfId="130" applyFont="1">
      <alignment vertical="center"/>
    </xf>
    <xf numFmtId="3" fontId="20" fillId="0" borderId="19" xfId="78" applyNumberFormat="1" applyFont="1" applyFill="1" applyBorder="1" applyAlignment="1">
      <alignment vertical="center"/>
    </xf>
    <xf numFmtId="0" fontId="20" fillId="0" borderId="0" xfId="130" applyFont="1" applyAlignment="1">
      <alignment horizontal="center" vertical="center"/>
    </xf>
    <xf numFmtId="6" fontId="20" fillId="0" borderId="0" xfId="78" applyNumberFormat="1" applyFont="1" applyFill="1" applyBorder="1" applyAlignment="1">
      <alignment vertical="center"/>
    </xf>
    <xf numFmtId="38" fontId="20" fillId="0" borderId="0" xfId="130" applyNumberFormat="1" applyFont="1">
      <alignment vertical="center"/>
    </xf>
    <xf numFmtId="38" fontId="20" fillId="0" borderId="0" xfId="78" applyFont="1" applyFill="1" applyBorder="1" applyAlignment="1">
      <alignment vertical="center"/>
    </xf>
    <xf numFmtId="0" fontId="20" fillId="0" borderId="0" xfId="130" applyFont="1" applyAlignment="1">
      <alignment horizontal="left" vertical="center"/>
    </xf>
    <xf numFmtId="3" fontId="20" fillId="25" borderId="21" xfId="78" applyNumberFormat="1" applyFont="1" applyFill="1" applyBorder="1" applyAlignment="1">
      <alignment vertical="center"/>
    </xf>
    <xf numFmtId="0" fontId="29" fillId="0" borderId="0" xfId="130" applyFont="1" applyAlignment="1">
      <alignment horizontal="center" vertical="center"/>
    </xf>
    <xf numFmtId="0" fontId="29" fillId="0" borderId="0" xfId="130" applyFont="1">
      <alignment vertical="center"/>
    </xf>
    <xf numFmtId="5" fontId="29" fillId="0" borderId="0" xfId="130" applyNumberFormat="1" applyFont="1" applyAlignment="1">
      <alignment vertical="center" shrinkToFit="1"/>
    </xf>
    <xf numFmtId="181" fontId="29" fillId="0" borderId="0" xfId="130" applyNumberFormat="1" applyFont="1" applyAlignment="1">
      <alignment horizontal="left" vertical="center"/>
    </xf>
    <xf numFmtId="3" fontId="20" fillId="0" borderId="18" xfId="78" applyNumberFormat="1" applyFont="1" applyFill="1" applyBorder="1" applyAlignment="1">
      <alignment vertical="center"/>
    </xf>
    <xf numFmtId="5" fontId="29" fillId="0" borderId="17" xfId="130" applyNumberFormat="1" applyFont="1" applyBorder="1">
      <alignment vertical="center"/>
    </xf>
    <xf numFmtId="5" fontId="29" fillId="0" borderId="0" xfId="130" applyNumberFormat="1" applyFont="1">
      <alignment vertical="center"/>
    </xf>
    <xf numFmtId="0" fontId="29" fillId="0" borderId="18" xfId="130" applyFont="1" applyBorder="1">
      <alignment vertical="center"/>
    </xf>
    <xf numFmtId="0" fontId="20" fillId="0" borderId="0" xfId="130" applyFont="1" applyAlignment="1">
      <alignment horizontal="right" vertical="center"/>
    </xf>
    <xf numFmtId="177" fontId="20" fillId="0" borderId="0" xfId="130" applyNumberFormat="1" applyFont="1">
      <alignment vertical="center"/>
    </xf>
    <xf numFmtId="177" fontId="20" fillId="0" borderId="14" xfId="130" applyNumberFormat="1" applyFont="1" applyBorder="1">
      <alignment vertical="center"/>
    </xf>
    <xf numFmtId="0" fontId="20" fillId="0" borderId="15" xfId="130" applyFont="1" applyBorder="1">
      <alignment vertical="center"/>
    </xf>
    <xf numFmtId="0" fontId="20" fillId="0" borderId="16" xfId="130" applyFont="1" applyBorder="1">
      <alignment vertical="center"/>
    </xf>
    <xf numFmtId="3" fontId="20" fillId="0" borderId="19" xfId="78" applyNumberFormat="1" applyFont="1" applyFill="1" applyBorder="1" applyAlignment="1">
      <alignment horizontal="right" vertical="center"/>
    </xf>
    <xf numFmtId="177" fontId="20" fillId="0" borderId="17" xfId="130" applyNumberFormat="1" applyFont="1" applyBorder="1">
      <alignment vertical="center"/>
    </xf>
    <xf numFmtId="0" fontId="20" fillId="0" borderId="18" xfId="130" applyFont="1" applyBorder="1">
      <alignment vertical="center"/>
    </xf>
    <xf numFmtId="177" fontId="20" fillId="0" borderId="0" xfId="130" applyNumberFormat="1" applyFont="1" applyAlignment="1">
      <alignment horizontal="center" vertical="center"/>
    </xf>
    <xf numFmtId="3" fontId="20" fillId="27" borderId="20" xfId="78" applyNumberFormat="1" applyFont="1" applyFill="1" applyBorder="1" applyAlignment="1">
      <alignment vertical="center"/>
    </xf>
    <xf numFmtId="183" fontId="29" fillId="0" borderId="0" xfId="130" applyNumberFormat="1" applyFont="1">
      <alignment vertical="center"/>
    </xf>
    <xf numFmtId="183" fontId="20" fillId="25" borderId="21" xfId="130" applyNumberFormat="1" applyFont="1" applyFill="1" applyBorder="1">
      <alignment vertical="center"/>
    </xf>
    <xf numFmtId="0" fontId="20" fillId="25" borderId="22" xfId="130" applyFont="1" applyFill="1" applyBorder="1">
      <alignment vertical="center"/>
    </xf>
    <xf numFmtId="3" fontId="20" fillId="0" borderId="13" xfId="78" applyNumberFormat="1" applyFont="1" applyFill="1" applyBorder="1" applyAlignment="1">
      <alignment vertical="center"/>
    </xf>
    <xf numFmtId="3" fontId="20" fillId="0" borderId="14" xfId="78" applyNumberFormat="1" applyFont="1" applyFill="1" applyBorder="1" applyAlignment="1">
      <alignment vertical="center"/>
    </xf>
    <xf numFmtId="3" fontId="20" fillId="0" borderId="17" xfId="78" applyNumberFormat="1" applyFont="1" applyFill="1" applyBorder="1" applyAlignment="1">
      <alignment vertical="center"/>
    </xf>
    <xf numFmtId="3" fontId="20" fillId="0" borderId="17" xfId="78" applyNumberFormat="1" applyFont="1" applyBorder="1" applyAlignment="1">
      <alignment vertical="center"/>
    </xf>
    <xf numFmtId="0" fontId="23" fillId="0" borderId="0" xfId="130" applyFont="1">
      <alignment vertical="center"/>
    </xf>
    <xf numFmtId="178" fontId="31" fillId="0" borderId="0" xfId="130" applyNumberFormat="1" applyFont="1">
      <alignment vertical="center"/>
    </xf>
    <xf numFmtId="3" fontId="31" fillId="0" borderId="0" xfId="130" applyNumberFormat="1" applyFont="1">
      <alignment vertical="center"/>
    </xf>
    <xf numFmtId="178" fontId="20" fillId="0" borderId="0" xfId="130" applyNumberFormat="1" applyFont="1">
      <alignment vertical="center"/>
    </xf>
    <xf numFmtId="0" fontId="31" fillId="0" borderId="0" xfId="130" applyFont="1">
      <alignment vertical="center"/>
    </xf>
    <xf numFmtId="0" fontId="20" fillId="26" borderId="12" xfId="130" applyFont="1" applyFill="1" applyBorder="1" applyAlignment="1">
      <alignment horizontal="center" vertical="center"/>
    </xf>
    <xf numFmtId="178" fontId="20" fillId="26" borderId="12" xfId="130" applyNumberFormat="1" applyFont="1" applyFill="1" applyBorder="1" applyAlignment="1">
      <alignment horizontal="center" vertical="center"/>
    </xf>
    <xf numFmtId="3" fontId="20" fillId="26" borderId="12" xfId="130" applyNumberFormat="1" applyFont="1" applyFill="1" applyBorder="1" applyAlignment="1">
      <alignment horizontal="center" vertical="center"/>
    </xf>
    <xf numFmtId="49" fontId="20" fillId="26" borderId="12" xfId="130" applyNumberFormat="1" applyFont="1" applyFill="1" applyBorder="1" applyAlignment="1">
      <alignment horizontal="center" vertical="center"/>
    </xf>
    <xf numFmtId="0" fontId="20" fillId="0" borderId="13" xfId="130" applyFont="1" applyBorder="1">
      <alignment vertical="center"/>
    </xf>
    <xf numFmtId="0" fontId="20" fillId="0" borderId="19" xfId="130" applyFont="1" applyBorder="1">
      <alignment vertical="center"/>
    </xf>
    <xf numFmtId="0" fontId="20" fillId="0" borderId="17" xfId="130" applyFont="1" applyBorder="1">
      <alignment vertical="center"/>
    </xf>
    <xf numFmtId="0" fontId="20" fillId="0" borderId="19" xfId="130" applyFont="1" applyBorder="1" applyAlignment="1">
      <alignment vertical="center" shrinkToFit="1"/>
    </xf>
    <xf numFmtId="0" fontId="32" fillId="0" borderId="17" xfId="130" applyFont="1" applyBorder="1">
      <alignment vertical="center"/>
    </xf>
    <xf numFmtId="0" fontId="20" fillId="27" borderId="20" xfId="130" applyFont="1" applyFill="1" applyBorder="1" applyAlignment="1">
      <alignment horizontal="center" vertical="center"/>
    </xf>
    <xf numFmtId="0" fontId="20" fillId="27" borderId="21" xfId="130" applyFont="1" applyFill="1" applyBorder="1">
      <alignment vertical="center"/>
    </xf>
    <xf numFmtId="177" fontId="20" fillId="27" borderId="22" xfId="130" applyNumberFormat="1" applyFont="1" applyFill="1" applyBorder="1">
      <alignment vertical="center"/>
    </xf>
    <xf numFmtId="0" fontId="20" fillId="27" borderId="22" xfId="130" applyFont="1" applyFill="1" applyBorder="1">
      <alignment vertical="center"/>
    </xf>
    <xf numFmtId="0" fontId="20" fillId="27" borderId="23" xfId="130" applyFont="1" applyFill="1" applyBorder="1">
      <alignment vertical="center"/>
    </xf>
    <xf numFmtId="178" fontId="31" fillId="0" borderId="0" xfId="130" applyNumberFormat="1" applyFont="1" applyAlignment="1">
      <alignment horizontal="right" vertical="center"/>
    </xf>
    <xf numFmtId="0" fontId="31" fillId="0" borderId="0" xfId="131" applyFont="1">
      <alignment vertical="center"/>
    </xf>
    <xf numFmtId="0" fontId="20" fillId="24" borderId="12" xfId="131" applyFont="1" applyFill="1" applyBorder="1" applyAlignment="1">
      <alignment horizontal="center" vertical="center"/>
    </xf>
    <xf numFmtId="178" fontId="20" fillId="24" borderId="12" xfId="131" applyNumberFormat="1" applyFont="1" applyFill="1" applyBorder="1" applyAlignment="1">
      <alignment horizontal="center" vertical="center"/>
    </xf>
    <xf numFmtId="0" fontId="20" fillId="24" borderId="29" xfId="131" applyFont="1" applyFill="1" applyBorder="1" applyAlignment="1">
      <alignment horizontal="center" vertical="center"/>
    </xf>
    <xf numFmtId="0" fontId="20" fillId="24" borderId="30" xfId="131" applyFont="1" applyFill="1" applyBorder="1" applyAlignment="1">
      <alignment horizontal="center" vertical="center"/>
    </xf>
    <xf numFmtId="0" fontId="20" fillId="24" borderId="31" xfId="131" applyFont="1" applyFill="1" applyBorder="1" applyAlignment="1">
      <alignment horizontal="center" vertical="center"/>
    </xf>
    <xf numFmtId="0" fontId="20" fillId="0" borderId="13" xfId="131" applyFont="1" applyBorder="1">
      <alignment vertical="center"/>
    </xf>
    <xf numFmtId="0" fontId="20" fillId="0" borderId="19" xfId="131" applyFont="1" applyBorder="1">
      <alignment vertical="center"/>
    </xf>
    <xf numFmtId="0" fontId="20" fillId="28" borderId="20" xfId="131" applyFont="1" applyFill="1" applyBorder="1" applyAlignment="1">
      <alignment horizontal="center" vertical="center"/>
    </xf>
    <xf numFmtId="0" fontId="20" fillId="28" borderId="15" xfId="130" applyFont="1" applyFill="1" applyBorder="1">
      <alignment vertical="center"/>
    </xf>
    <xf numFmtId="177" fontId="20" fillId="28" borderId="15" xfId="130" applyNumberFormat="1" applyFont="1" applyFill="1" applyBorder="1">
      <alignment vertical="center"/>
    </xf>
    <xf numFmtId="0" fontId="20" fillId="28" borderId="16" xfId="130" applyFont="1" applyFill="1" applyBorder="1">
      <alignment vertical="center"/>
    </xf>
    <xf numFmtId="0" fontId="20" fillId="25" borderId="32" xfId="131" applyFont="1" applyFill="1" applyBorder="1" applyAlignment="1">
      <alignment horizontal="center" vertical="center"/>
    </xf>
    <xf numFmtId="0" fontId="20" fillId="28" borderId="2" xfId="130" applyFont="1" applyFill="1" applyBorder="1">
      <alignment vertical="center"/>
    </xf>
    <xf numFmtId="177" fontId="20" fillId="28" borderId="2" xfId="130" applyNumberFormat="1" applyFont="1" applyFill="1" applyBorder="1">
      <alignment vertical="center"/>
    </xf>
    <xf numFmtId="0" fontId="20" fillId="28" borderId="35" xfId="130" applyFont="1" applyFill="1" applyBorder="1">
      <alignment vertical="center"/>
    </xf>
    <xf numFmtId="0" fontId="20" fillId="0" borderId="33" xfId="131" applyFont="1" applyBorder="1" applyAlignment="1">
      <alignment horizontal="center" vertical="center"/>
    </xf>
    <xf numFmtId="0" fontId="20" fillId="25" borderId="12" xfId="131" applyFont="1" applyFill="1" applyBorder="1" applyAlignment="1">
      <alignment horizontal="center" vertical="center"/>
    </xf>
    <xf numFmtId="0" fontId="34" fillId="25" borderId="30" xfId="131" applyFont="1" applyFill="1" applyBorder="1">
      <alignment vertical="center"/>
    </xf>
    <xf numFmtId="177" fontId="20" fillId="28" borderId="27" xfId="130" applyNumberFormat="1" applyFont="1" applyFill="1" applyBorder="1">
      <alignment vertical="center"/>
    </xf>
    <xf numFmtId="0" fontId="20" fillId="28" borderId="27" xfId="130" applyFont="1" applyFill="1" applyBorder="1">
      <alignment vertical="center"/>
    </xf>
    <xf numFmtId="0" fontId="20" fillId="28" borderId="31" xfId="130" applyFont="1" applyFill="1" applyBorder="1">
      <alignment vertical="center"/>
    </xf>
    <xf numFmtId="178" fontId="31" fillId="0" borderId="0" xfId="130" applyNumberFormat="1" applyFont="1" applyAlignment="1">
      <alignment horizontal="left" vertical="center"/>
    </xf>
    <xf numFmtId="3" fontId="31" fillId="0" borderId="24" xfId="130" applyNumberFormat="1" applyFont="1" applyBorder="1">
      <alignment vertical="center"/>
    </xf>
    <xf numFmtId="56" fontId="20" fillId="0" borderId="17" xfId="130" applyNumberFormat="1" applyFont="1" applyBorder="1">
      <alignment vertical="center"/>
    </xf>
    <xf numFmtId="0" fontId="20" fillId="25" borderId="33" xfId="130" applyFont="1" applyFill="1" applyBorder="1" applyAlignment="1">
      <alignment horizontal="center" vertical="center"/>
    </xf>
    <xf numFmtId="5" fontId="20" fillId="0" borderId="0" xfId="130" applyNumberFormat="1" applyFont="1">
      <alignment vertical="center"/>
    </xf>
    <xf numFmtId="3" fontId="20" fillId="0" borderId="13" xfId="78" applyNumberFormat="1" applyFont="1" applyBorder="1" applyAlignment="1">
      <alignment vertical="center"/>
    </xf>
    <xf numFmtId="3" fontId="20" fillId="0" borderId="14" xfId="78" applyNumberFormat="1" applyFont="1" applyBorder="1" applyAlignment="1">
      <alignment vertical="center"/>
    </xf>
    <xf numFmtId="6" fontId="33" fillId="0" borderId="15" xfId="130" applyNumberFormat="1" applyFont="1" applyBorder="1">
      <alignment vertical="center"/>
    </xf>
    <xf numFmtId="5" fontId="29" fillId="0" borderId="15" xfId="130" applyNumberFormat="1" applyFont="1" applyBorder="1">
      <alignment vertical="center"/>
    </xf>
    <xf numFmtId="0" fontId="29" fillId="0" borderId="15" xfId="130" applyFont="1" applyBorder="1">
      <alignment vertical="center"/>
    </xf>
    <xf numFmtId="0" fontId="29" fillId="0" borderId="16" xfId="130" applyFont="1" applyBorder="1">
      <alignment vertical="center"/>
    </xf>
    <xf numFmtId="5" fontId="33" fillId="0" borderId="0" xfId="130" applyNumberFormat="1" applyFont="1">
      <alignment vertical="center"/>
    </xf>
    <xf numFmtId="5" fontId="33" fillId="0" borderId="17" xfId="130" applyNumberFormat="1" applyFont="1" applyBorder="1">
      <alignment vertical="center"/>
    </xf>
    <xf numFmtId="5" fontId="33" fillId="0" borderId="0" xfId="130" applyNumberFormat="1" applyFont="1" applyAlignment="1">
      <alignment vertical="center" wrapText="1"/>
    </xf>
    <xf numFmtId="5" fontId="33" fillId="0" borderId="18" xfId="130" applyNumberFormat="1" applyFont="1" applyBorder="1" applyAlignment="1">
      <alignment vertical="center" wrapText="1"/>
    </xf>
    <xf numFmtId="0" fontId="20" fillId="0" borderId="25" xfId="130" applyFont="1" applyBorder="1">
      <alignment vertical="center"/>
    </xf>
    <xf numFmtId="3" fontId="20" fillId="0" borderId="25" xfId="78" applyNumberFormat="1" applyFont="1" applyFill="1" applyBorder="1" applyAlignment="1">
      <alignment vertical="center"/>
    </xf>
    <xf numFmtId="3" fontId="20" fillId="0" borderId="26" xfId="78" applyNumberFormat="1" applyFont="1" applyBorder="1" applyAlignment="1">
      <alignment vertical="center"/>
    </xf>
    <xf numFmtId="3" fontId="20" fillId="0" borderId="25" xfId="78" applyNumberFormat="1" applyFont="1" applyBorder="1" applyAlignment="1">
      <alignment vertical="center"/>
    </xf>
    <xf numFmtId="5" fontId="29" fillId="0" borderId="27" xfId="130" applyNumberFormat="1" applyFont="1" applyBorder="1">
      <alignment vertical="center"/>
    </xf>
    <xf numFmtId="0" fontId="29" fillId="0" borderId="27" xfId="130" applyFont="1" applyBorder="1">
      <alignment vertical="center"/>
    </xf>
    <xf numFmtId="0" fontId="29" fillId="0" borderId="28" xfId="130" applyFont="1" applyBorder="1">
      <alignment vertical="center"/>
    </xf>
    <xf numFmtId="0" fontId="20" fillId="25" borderId="20" xfId="130" applyFont="1" applyFill="1" applyBorder="1" applyAlignment="1">
      <alignment horizontal="center" vertical="center"/>
    </xf>
    <xf numFmtId="3" fontId="20" fillId="25" borderId="20" xfId="78" applyNumberFormat="1" applyFont="1" applyFill="1" applyBorder="1" applyAlignment="1">
      <alignment vertical="center"/>
    </xf>
    <xf numFmtId="5" fontId="20" fillId="25" borderId="21" xfId="130" applyNumberFormat="1" applyFont="1" applyFill="1" applyBorder="1">
      <alignment vertical="center"/>
    </xf>
    <xf numFmtId="5" fontId="20" fillId="25" borderId="22" xfId="130" applyNumberFormat="1" applyFont="1" applyFill="1" applyBorder="1">
      <alignment vertical="center"/>
    </xf>
    <xf numFmtId="0" fontId="20" fillId="25" borderId="23" xfId="130" applyFont="1" applyFill="1" applyBorder="1">
      <alignment vertical="center"/>
    </xf>
    <xf numFmtId="3" fontId="20" fillId="0" borderId="0" xfId="130" applyNumberFormat="1" applyFont="1">
      <alignment vertical="center"/>
    </xf>
    <xf numFmtId="38" fontId="20" fillId="0" borderId="14" xfId="78" applyFont="1" applyFill="1" applyBorder="1" applyAlignment="1">
      <alignment horizontal="right" vertical="center"/>
    </xf>
    <xf numFmtId="0" fontId="20" fillId="0" borderId="16" xfId="130" applyFont="1" applyBorder="1" applyAlignment="1">
      <alignment horizontal="left" vertical="center"/>
    </xf>
    <xf numFmtId="6" fontId="20" fillId="0" borderId="17" xfId="78" applyNumberFormat="1" applyFont="1" applyFill="1" applyBorder="1" applyAlignment="1">
      <alignment vertical="center"/>
    </xf>
    <xf numFmtId="0" fontId="20" fillId="0" borderId="18" xfId="130" applyFont="1" applyBorder="1" applyAlignment="1">
      <alignment horizontal="left" vertical="center"/>
    </xf>
    <xf numFmtId="179" fontId="20" fillId="0" borderId="17" xfId="78" applyNumberFormat="1" applyFont="1" applyBorder="1" applyAlignment="1">
      <alignment vertical="center"/>
    </xf>
    <xf numFmtId="38" fontId="20" fillId="0" borderId="0" xfId="78" applyFont="1" applyBorder="1" applyAlignment="1">
      <alignment vertical="center"/>
    </xf>
    <xf numFmtId="0" fontId="20" fillId="29" borderId="19" xfId="130" applyFont="1" applyFill="1" applyBorder="1" applyAlignment="1">
      <alignment vertical="center" shrinkToFit="1"/>
    </xf>
    <xf numFmtId="3" fontId="20" fillId="29" borderId="19" xfId="78" applyNumberFormat="1" applyFont="1" applyFill="1" applyBorder="1" applyAlignment="1">
      <alignment vertical="center"/>
    </xf>
    <xf numFmtId="5" fontId="29" fillId="29" borderId="17" xfId="130" applyNumberFormat="1" applyFont="1" applyFill="1" applyBorder="1">
      <alignment vertical="center"/>
    </xf>
    <xf numFmtId="0" fontId="20" fillId="29" borderId="0" xfId="130" applyFont="1" applyFill="1" applyAlignment="1">
      <alignment horizontal="center" vertical="center"/>
    </xf>
    <xf numFmtId="0" fontId="20" fillId="0" borderId="0" xfId="126" applyFont="1">
      <alignment vertical="center"/>
    </xf>
    <xf numFmtId="5" fontId="29" fillId="29" borderId="0" xfId="130" applyNumberFormat="1" applyFont="1" applyFill="1">
      <alignment vertical="center"/>
    </xf>
    <xf numFmtId="0" fontId="29" fillId="29" borderId="0" xfId="130" applyFont="1" applyFill="1">
      <alignment vertical="center"/>
    </xf>
    <xf numFmtId="0" fontId="29" fillId="29" borderId="18" xfId="130" applyFont="1" applyFill="1" applyBorder="1">
      <alignment vertical="center"/>
    </xf>
    <xf numFmtId="3" fontId="20" fillId="25" borderId="20" xfId="78" applyNumberFormat="1" applyFont="1" applyFill="1" applyBorder="1" applyAlignment="1">
      <alignment horizontal="right" vertical="center"/>
    </xf>
    <xf numFmtId="178" fontId="20" fillId="0" borderId="13" xfId="130" applyNumberFormat="1" applyFont="1" applyBorder="1" applyAlignment="1">
      <alignment wrapText="1"/>
    </xf>
    <xf numFmtId="3" fontId="20" fillId="0" borderId="13" xfId="130" applyNumberFormat="1" applyFont="1" applyBorder="1">
      <alignment vertical="center"/>
    </xf>
    <xf numFmtId="3" fontId="20" fillId="28" borderId="25" xfId="130" applyNumberFormat="1" applyFont="1" applyFill="1" applyBorder="1" applyAlignment="1">
      <alignment vertical="center" wrapText="1"/>
    </xf>
    <xf numFmtId="183" fontId="20" fillId="0" borderId="0" xfId="130" applyNumberFormat="1" applyFont="1">
      <alignment vertical="center"/>
    </xf>
    <xf numFmtId="0" fontId="20" fillId="0" borderId="14" xfId="130" applyFont="1" applyBorder="1">
      <alignment vertical="center"/>
    </xf>
    <xf numFmtId="38" fontId="20" fillId="0" borderId="17" xfId="130" applyNumberFormat="1" applyFont="1" applyBorder="1">
      <alignment vertical="center"/>
    </xf>
    <xf numFmtId="3" fontId="20" fillId="0" borderId="16" xfId="78" applyNumberFormat="1" applyFont="1" applyBorder="1" applyAlignment="1">
      <alignment vertical="center"/>
    </xf>
    <xf numFmtId="6" fontId="29" fillId="0" borderId="17" xfId="130" applyNumberFormat="1" applyFont="1" applyBorder="1">
      <alignment vertical="center"/>
    </xf>
    <xf numFmtId="0" fontId="29" fillId="0" borderId="15" xfId="130" applyFont="1" applyBorder="1" applyAlignment="1">
      <alignment vertical="center" wrapText="1"/>
    </xf>
    <xf numFmtId="0" fontId="29" fillId="0" borderId="16" xfId="130" applyFont="1" applyBorder="1" applyAlignment="1">
      <alignment vertical="center" wrapText="1"/>
    </xf>
    <xf numFmtId="3" fontId="20" fillId="0" borderId="18" xfId="78" applyNumberFormat="1" applyFont="1" applyBorder="1" applyAlignment="1">
      <alignment vertical="center"/>
    </xf>
    <xf numFmtId="5" fontId="29" fillId="0" borderId="17" xfId="130" applyNumberFormat="1" applyFont="1" applyBorder="1" applyAlignment="1">
      <alignment vertical="center" shrinkToFit="1"/>
    </xf>
    <xf numFmtId="0" fontId="29" fillId="0" borderId="0" xfId="130" applyFont="1" applyAlignment="1">
      <alignment horizontal="left" vertical="center" wrapText="1"/>
    </xf>
    <xf numFmtId="0" fontId="29" fillId="0" borderId="18" xfId="130" applyFont="1" applyBorder="1" applyAlignment="1">
      <alignment horizontal="left" vertical="center" wrapText="1"/>
    </xf>
    <xf numFmtId="38" fontId="20" fillId="0" borderId="13" xfId="130" applyNumberFormat="1" applyFont="1" applyBorder="1">
      <alignment vertical="center"/>
    </xf>
    <xf numFmtId="183" fontId="29" fillId="0" borderId="14" xfId="130" applyNumberFormat="1" applyFont="1" applyBorder="1">
      <alignment vertical="center"/>
    </xf>
    <xf numFmtId="183" fontId="29" fillId="0" borderId="17" xfId="130" applyNumberFormat="1" applyFont="1" applyBorder="1">
      <alignment vertical="center"/>
    </xf>
    <xf numFmtId="3" fontId="20" fillId="27" borderId="20" xfId="78" applyNumberFormat="1" applyFont="1" applyFill="1" applyBorder="1" applyAlignment="1">
      <alignment horizontal="right" vertical="center"/>
    </xf>
    <xf numFmtId="183" fontId="20" fillId="27" borderId="21" xfId="130" applyNumberFormat="1" applyFont="1" applyFill="1" applyBorder="1">
      <alignment vertical="center"/>
    </xf>
    <xf numFmtId="3" fontId="20" fillId="0" borderId="0" xfId="78" applyNumberFormat="1" applyFont="1" applyBorder="1" applyAlignment="1">
      <alignment vertical="center"/>
    </xf>
    <xf numFmtId="184" fontId="29" fillId="0" borderId="0" xfId="130" applyNumberFormat="1" applyFont="1" applyAlignment="1">
      <alignment horizontal="left" vertical="center"/>
    </xf>
    <xf numFmtId="183" fontId="29" fillId="0" borderId="0" xfId="130" applyNumberFormat="1" applyFont="1" applyAlignment="1">
      <alignment vertical="center" shrinkToFit="1"/>
    </xf>
    <xf numFmtId="3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35" fillId="0" borderId="0" xfId="130" applyFont="1">
      <alignment vertical="center"/>
    </xf>
    <xf numFmtId="3" fontId="35" fillId="0" borderId="19" xfId="78" applyNumberFormat="1" applyFont="1" applyFill="1" applyBorder="1" applyAlignment="1">
      <alignment vertical="center"/>
    </xf>
    <xf numFmtId="3" fontId="35" fillId="0" borderId="13" xfId="78" applyNumberFormat="1" applyFont="1" applyFill="1" applyBorder="1" applyAlignment="1">
      <alignment vertical="center"/>
    </xf>
    <xf numFmtId="0" fontId="35" fillId="0" borderId="15" xfId="130" applyFont="1" applyBorder="1">
      <alignment vertical="center"/>
    </xf>
    <xf numFmtId="3" fontId="35" fillId="27" borderId="20" xfId="78" applyNumberFormat="1" applyFont="1" applyFill="1" applyBorder="1" applyAlignment="1">
      <alignment vertical="center"/>
    </xf>
    <xf numFmtId="3" fontId="35" fillId="27" borderId="21" xfId="78" applyNumberFormat="1" applyFont="1" applyFill="1" applyBorder="1" applyAlignment="1">
      <alignment vertical="center"/>
    </xf>
    <xf numFmtId="178" fontId="35" fillId="0" borderId="19" xfId="130" applyNumberFormat="1" applyFont="1" applyBorder="1" applyAlignment="1">
      <alignment wrapText="1"/>
    </xf>
    <xf numFmtId="3" fontId="35" fillId="0" borderId="19" xfId="130" applyNumberFormat="1" applyFont="1" applyBorder="1">
      <alignment vertical="center"/>
    </xf>
    <xf numFmtId="178" fontId="35" fillId="28" borderId="13" xfId="130" applyNumberFormat="1" applyFont="1" applyFill="1" applyBorder="1" applyAlignment="1">
      <alignment horizontal="right" vertical="center" wrapText="1"/>
    </xf>
    <xf numFmtId="3" fontId="35" fillId="28" borderId="33" xfId="130" applyNumberFormat="1" applyFont="1" applyFill="1" applyBorder="1" applyAlignment="1">
      <alignment vertical="center" wrapText="1"/>
    </xf>
    <xf numFmtId="3" fontId="35" fillId="28" borderId="25" xfId="130" applyNumberFormat="1" applyFont="1" applyFill="1" applyBorder="1" applyAlignment="1">
      <alignment vertical="center" wrapText="1"/>
    </xf>
    <xf numFmtId="3" fontId="35" fillId="0" borderId="17" xfId="78" applyNumberFormat="1" applyFont="1" applyFill="1" applyBorder="1" applyAlignment="1">
      <alignment vertical="center"/>
    </xf>
    <xf numFmtId="3" fontId="35" fillId="25" borderId="21" xfId="78" applyNumberFormat="1" applyFont="1" applyFill="1" applyBorder="1" applyAlignment="1">
      <alignment vertical="center"/>
    </xf>
    <xf numFmtId="38" fontId="35" fillId="0" borderId="19" xfId="130" applyNumberFormat="1" applyFont="1" applyBorder="1">
      <alignment vertical="center"/>
    </xf>
    <xf numFmtId="3" fontId="35" fillId="0" borderId="19" xfId="78" applyNumberFormat="1" applyFont="1" applyBorder="1" applyAlignment="1">
      <alignment vertical="center"/>
    </xf>
    <xf numFmtId="0" fontId="36" fillId="0" borderId="0" xfId="130" applyFont="1">
      <alignment vertical="center"/>
    </xf>
    <xf numFmtId="3" fontId="35" fillId="25" borderId="20" xfId="78" applyNumberFormat="1" applyFont="1" applyFill="1" applyBorder="1" applyAlignment="1">
      <alignment vertical="center"/>
    </xf>
    <xf numFmtId="178" fontId="20" fillId="28" borderId="13" xfId="130" applyNumberFormat="1" applyFont="1" applyFill="1" applyBorder="1" applyAlignment="1">
      <alignment horizontal="right" vertical="center" wrapText="1"/>
    </xf>
    <xf numFmtId="3" fontId="20" fillId="28" borderId="33" xfId="130" applyNumberFormat="1" applyFont="1" applyFill="1" applyBorder="1" applyAlignment="1">
      <alignment vertical="center" wrapText="1"/>
    </xf>
    <xf numFmtId="0" fontId="20" fillId="25" borderId="36" xfId="130" applyFont="1" applyFill="1" applyBorder="1" applyAlignment="1">
      <alignment horizontal="center" vertical="center"/>
    </xf>
    <xf numFmtId="0" fontId="20" fillId="25" borderId="2" xfId="130" applyFont="1" applyFill="1" applyBorder="1" applyAlignment="1">
      <alignment horizontal="center" vertical="center"/>
    </xf>
    <xf numFmtId="0" fontId="20" fillId="25" borderId="35" xfId="130" applyFont="1" applyFill="1" applyBorder="1" applyAlignment="1">
      <alignment horizontal="center" vertical="center"/>
    </xf>
    <xf numFmtId="0" fontId="20" fillId="26" borderId="29" xfId="130" applyFont="1" applyFill="1" applyBorder="1" applyAlignment="1">
      <alignment horizontal="center" vertical="center"/>
    </xf>
    <xf numFmtId="0" fontId="20" fillId="26" borderId="30" xfId="130" applyFont="1" applyFill="1" applyBorder="1" applyAlignment="1">
      <alignment horizontal="center" vertical="center"/>
    </xf>
    <xf numFmtId="0" fontId="20" fillId="26" borderId="31" xfId="130" applyFont="1" applyFill="1" applyBorder="1" applyAlignment="1">
      <alignment horizontal="center" vertical="center"/>
    </xf>
    <xf numFmtId="0" fontId="33" fillId="28" borderId="36" xfId="130" applyFont="1" applyFill="1" applyBorder="1" applyAlignment="1">
      <alignment horizontal="left" vertical="center" wrapText="1"/>
    </xf>
    <xf numFmtId="0" fontId="33" fillId="28" borderId="2" xfId="130" applyFont="1" applyFill="1" applyBorder="1" applyAlignment="1">
      <alignment horizontal="left" vertical="center" wrapText="1"/>
    </xf>
    <xf numFmtId="0" fontId="33" fillId="28" borderId="35" xfId="130" applyFont="1" applyFill="1" applyBorder="1" applyAlignment="1">
      <alignment horizontal="left" vertical="center" wrapText="1"/>
    </xf>
    <xf numFmtId="180" fontId="20" fillId="0" borderId="15" xfId="78" applyNumberFormat="1" applyFont="1" applyFill="1" applyBorder="1" applyAlignment="1">
      <alignment vertical="center"/>
    </xf>
    <xf numFmtId="3" fontId="35" fillId="0" borderId="33" xfId="130" applyNumberFormat="1" applyFont="1" applyBorder="1" applyAlignment="1">
      <alignment vertical="center" wrapText="1"/>
    </xf>
    <xf numFmtId="3" fontId="35" fillId="29" borderId="33" xfId="130" applyNumberFormat="1" applyFont="1" applyFill="1" applyBorder="1" applyAlignment="1">
      <alignment vertical="center" wrapText="1"/>
    </xf>
    <xf numFmtId="0" fontId="36" fillId="0" borderId="0" xfId="126" applyFont="1">
      <alignment vertical="center"/>
    </xf>
    <xf numFmtId="3" fontId="35" fillId="25" borderId="34" xfId="78" applyNumberFormat="1" applyFont="1" applyFill="1" applyBorder="1" applyAlignment="1">
      <alignment vertical="center"/>
    </xf>
  </cellXfs>
  <cellStyles count="150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Calc Currency (0)" xfId="37" xr:uid="{00000000-0005-0000-0000-000024000000}"/>
    <cellStyle name="Header1" xfId="38" xr:uid="{00000000-0005-0000-0000-000025000000}"/>
    <cellStyle name="Header2" xfId="39" xr:uid="{00000000-0005-0000-0000-000026000000}"/>
    <cellStyle name="Normal_#18-Internet" xfId="40" xr:uid="{00000000-0005-0000-0000-000027000000}"/>
    <cellStyle name="アクセント 1" xfId="41" builtinId="29" customBuiltin="1"/>
    <cellStyle name="アクセント 1 2" xfId="42" xr:uid="{00000000-0005-0000-0000-000029000000}"/>
    <cellStyle name="アクセント 2" xfId="43" builtinId="33" customBuiltin="1"/>
    <cellStyle name="アクセント 2 2" xfId="44" xr:uid="{00000000-0005-0000-0000-00002B000000}"/>
    <cellStyle name="アクセント 3" xfId="45" builtinId="37" customBuiltin="1"/>
    <cellStyle name="アクセント 3 2" xfId="46" xr:uid="{00000000-0005-0000-0000-00002D000000}"/>
    <cellStyle name="アクセント 4" xfId="47" builtinId="41" customBuiltin="1"/>
    <cellStyle name="アクセント 4 2" xfId="48" xr:uid="{00000000-0005-0000-0000-00002F000000}"/>
    <cellStyle name="アクセント 5" xfId="49" builtinId="45" customBuiltin="1"/>
    <cellStyle name="アクセント 5 2" xfId="50" xr:uid="{00000000-0005-0000-0000-000031000000}"/>
    <cellStyle name="アクセント 6" xfId="51" builtinId="49" customBuiltin="1"/>
    <cellStyle name="アクセント 6 2" xfId="52" xr:uid="{00000000-0005-0000-0000-000033000000}"/>
    <cellStyle name="タイトル" xfId="53" builtinId="15" customBuiltin="1"/>
    <cellStyle name="タイトル 2" xfId="54" xr:uid="{00000000-0005-0000-0000-000035000000}"/>
    <cellStyle name="チェック セル" xfId="55" builtinId="23" customBuiltin="1"/>
    <cellStyle name="チェック セル 2" xfId="56" xr:uid="{00000000-0005-0000-0000-000037000000}"/>
    <cellStyle name="どちらでもない" xfId="57" builtinId="28" customBuiltin="1"/>
    <cellStyle name="どちらでもない 2" xfId="58" xr:uid="{00000000-0005-0000-0000-000039000000}"/>
    <cellStyle name="パーセント 2" xfId="59" xr:uid="{00000000-0005-0000-0000-00003A000000}"/>
    <cellStyle name="パーセント 2 2" xfId="140" xr:uid="{8EBFAF6A-C24C-4951-AFD5-A3AC08411330}"/>
    <cellStyle name="メモ" xfId="60" builtinId="10" customBuiltin="1"/>
    <cellStyle name="メモ 2" xfId="61" xr:uid="{00000000-0005-0000-0000-00003C000000}"/>
    <cellStyle name="リンク セル" xfId="62" builtinId="24" customBuiltin="1"/>
    <cellStyle name="リンク セル 2" xfId="63" xr:uid="{00000000-0005-0000-0000-00003E000000}"/>
    <cellStyle name="悪い" xfId="64" builtinId="27" customBuiltin="1"/>
    <cellStyle name="悪い 2" xfId="65" xr:uid="{00000000-0005-0000-0000-000040000000}"/>
    <cellStyle name="計算" xfId="66" builtinId="22" customBuiltin="1"/>
    <cellStyle name="計算 2" xfId="67" xr:uid="{00000000-0005-0000-0000-000042000000}"/>
    <cellStyle name="警告文" xfId="68" builtinId="11" customBuiltin="1"/>
    <cellStyle name="警告文 2" xfId="69" xr:uid="{00000000-0005-0000-0000-000044000000}"/>
    <cellStyle name="桁区切り 10" xfId="141" xr:uid="{AC5F629A-7E54-4A99-9DF1-DB76D73BC670}"/>
    <cellStyle name="桁区切り 2" xfId="70" xr:uid="{00000000-0005-0000-0000-000045000000}"/>
    <cellStyle name="桁区切り 2 2" xfId="71" xr:uid="{00000000-0005-0000-0000-000046000000}"/>
    <cellStyle name="桁区切り 2 2 2" xfId="72" xr:uid="{00000000-0005-0000-0000-000047000000}"/>
    <cellStyle name="桁区切り 2 3" xfId="142" xr:uid="{CAAECD87-E3F1-450B-A172-B0D5E0E57A95}"/>
    <cellStyle name="桁区切り 3" xfId="73" xr:uid="{00000000-0005-0000-0000-000048000000}"/>
    <cellStyle name="桁区切り 3 2" xfId="143" xr:uid="{EAF85F9D-7289-4150-B001-99F523964EBB}"/>
    <cellStyle name="桁区切り 4" xfId="74" xr:uid="{00000000-0005-0000-0000-000049000000}"/>
    <cellStyle name="桁区切り 5" xfId="75" xr:uid="{00000000-0005-0000-0000-00004A000000}"/>
    <cellStyle name="桁区切り 6" xfId="76" xr:uid="{00000000-0005-0000-0000-00004B000000}"/>
    <cellStyle name="桁区切り 6 2" xfId="77" xr:uid="{00000000-0005-0000-0000-00004C000000}"/>
    <cellStyle name="桁区切り 7" xfId="78" xr:uid="{00000000-0005-0000-0000-00004D000000}"/>
    <cellStyle name="桁区切り 8" xfId="79" xr:uid="{00000000-0005-0000-0000-00004E000000}"/>
    <cellStyle name="桁区切り 9" xfId="80" xr:uid="{00000000-0005-0000-0000-00004F000000}"/>
    <cellStyle name="見出し 1" xfId="81" builtinId="16" customBuiltin="1"/>
    <cellStyle name="見出し 1 2" xfId="82" xr:uid="{00000000-0005-0000-0000-000051000000}"/>
    <cellStyle name="見出し 2" xfId="83" builtinId="17" customBuiltin="1"/>
    <cellStyle name="見出し 2 2" xfId="84" xr:uid="{00000000-0005-0000-0000-000053000000}"/>
    <cellStyle name="見出し 3" xfId="85" builtinId="18" customBuiltin="1"/>
    <cellStyle name="見出し 3 2" xfId="86" xr:uid="{00000000-0005-0000-0000-000055000000}"/>
    <cellStyle name="見出し 4" xfId="87" builtinId="19" customBuiltin="1"/>
    <cellStyle name="見出し 4 2" xfId="88" xr:uid="{00000000-0005-0000-0000-000057000000}"/>
    <cellStyle name="集計" xfId="89" builtinId="25" customBuiltin="1"/>
    <cellStyle name="集計 2" xfId="90" xr:uid="{00000000-0005-0000-0000-000059000000}"/>
    <cellStyle name="出力" xfId="91" builtinId="21" customBuiltin="1"/>
    <cellStyle name="出力 2" xfId="92" xr:uid="{00000000-0005-0000-0000-00005B000000}"/>
    <cellStyle name="説明文" xfId="93" builtinId="53" customBuiltin="1"/>
    <cellStyle name="説明文 2" xfId="94" xr:uid="{00000000-0005-0000-0000-00005D000000}"/>
    <cellStyle name="通貨 2" xfId="95" xr:uid="{00000000-0005-0000-0000-00005E000000}"/>
    <cellStyle name="通貨 2 2" xfId="96" xr:uid="{00000000-0005-0000-0000-00005F000000}"/>
    <cellStyle name="通貨 2 2 2" xfId="136" xr:uid="{2D3F6C95-359F-4360-AC82-F5095E023A26}"/>
    <cellStyle name="通貨 2 2 3" xfId="145" xr:uid="{E3BF488A-5E1C-40B0-9C39-C93EEBBB2D40}"/>
    <cellStyle name="通貨 2 3" xfId="135" xr:uid="{87D2A5F2-3671-49D2-B9AF-426B12098CB6}"/>
    <cellStyle name="通貨 2 4" xfId="144" xr:uid="{804845F5-1BD4-4F44-B29A-30E0767066EF}"/>
    <cellStyle name="通貨 3" xfId="97" xr:uid="{00000000-0005-0000-0000-000060000000}"/>
    <cellStyle name="通貨 3 2" xfId="137" xr:uid="{23A00FC6-FE21-4DC7-B8DB-F1F849C4B5E4}"/>
    <cellStyle name="通貨 3 3" xfId="146" xr:uid="{E466307E-BE44-4DFE-90DE-14CA09BA8D79}"/>
    <cellStyle name="通貨 4" xfId="98" xr:uid="{00000000-0005-0000-0000-000061000000}"/>
    <cellStyle name="通貨 4 2" xfId="138" xr:uid="{79FAEA17-38D0-4C31-A91A-48A7C4DB2F90}"/>
    <cellStyle name="通貨 4 3" xfId="147" xr:uid="{AA608A06-FC10-489F-B6ED-DB83FA484F2A}"/>
    <cellStyle name="通貨[0]_Sheet14" xfId="99" xr:uid="{00000000-0005-0000-0000-000062000000}"/>
    <cellStyle name="入力" xfId="100" builtinId="20" customBuiltin="1"/>
    <cellStyle name="入力 2" xfId="101" xr:uid="{00000000-0005-0000-0000-000064000000}"/>
    <cellStyle name="標準" xfId="0" builtinId="0"/>
    <cellStyle name="標準 10" xfId="102" xr:uid="{00000000-0005-0000-0000-000066000000}"/>
    <cellStyle name="標準 10 2" xfId="103" xr:uid="{00000000-0005-0000-0000-000067000000}"/>
    <cellStyle name="標準 11" xfId="104" xr:uid="{00000000-0005-0000-0000-000068000000}"/>
    <cellStyle name="標準 12" xfId="105" xr:uid="{00000000-0005-0000-0000-000069000000}"/>
    <cellStyle name="標準 13" xfId="106" xr:uid="{00000000-0005-0000-0000-00006A000000}"/>
    <cellStyle name="標準 13 2" xfId="107" xr:uid="{00000000-0005-0000-0000-00006B000000}"/>
    <cellStyle name="標準 14" xfId="108" xr:uid="{00000000-0005-0000-0000-00006C000000}"/>
    <cellStyle name="標準 15" xfId="109" xr:uid="{00000000-0005-0000-0000-00006D000000}"/>
    <cellStyle name="標準 16" xfId="110" xr:uid="{00000000-0005-0000-0000-00006E000000}"/>
    <cellStyle name="標準 17" xfId="111" xr:uid="{00000000-0005-0000-0000-00006F000000}"/>
    <cellStyle name="標準 18" xfId="112" xr:uid="{00000000-0005-0000-0000-000070000000}"/>
    <cellStyle name="標準 19" xfId="113" xr:uid="{00000000-0005-0000-0000-000071000000}"/>
    <cellStyle name="標準 2" xfId="114" xr:uid="{00000000-0005-0000-0000-000072000000}"/>
    <cellStyle name="標準 2 2" xfId="115" xr:uid="{00000000-0005-0000-0000-000073000000}"/>
    <cellStyle name="標準 2 3" xfId="116" xr:uid="{00000000-0005-0000-0000-000074000000}"/>
    <cellStyle name="標準 2 4" xfId="148" xr:uid="{E639238E-7D1E-4255-AA38-FA673980940D}"/>
    <cellStyle name="標準 2_『真の友情を育む事業』０９１８" xfId="117" xr:uid="{00000000-0005-0000-0000-000075000000}"/>
    <cellStyle name="標準 20" xfId="118" xr:uid="{00000000-0005-0000-0000-000076000000}"/>
    <cellStyle name="標準 21" xfId="119" xr:uid="{00000000-0005-0000-0000-000077000000}"/>
    <cellStyle name="標準 22" xfId="139" xr:uid="{71361732-7F4D-42B9-8D12-255E5F67AD43}"/>
    <cellStyle name="標準 3" xfId="120" xr:uid="{00000000-0005-0000-0000-000078000000}"/>
    <cellStyle name="標準 3 2" xfId="149" xr:uid="{9645E85D-5FBA-45E1-894A-C1EB77DED0FD}"/>
    <cellStyle name="標準 4" xfId="121" xr:uid="{00000000-0005-0000-0000-000079000000}"/>
    <cellStyle name="標準 5" xfId="122" xr:uid="{00000000-0005-0000-0000-00007A000000}"/>
    <cellStyle name="標準 6" xfId="123" xr:uid="{00000000-0005-0000-0000-00007B000000}"/>
    <cellStyle name="標準 7" xfId="124" xr:uid="{00000000-0005-0000-0000-00007C000000}"/>
    <cellStyle name="標準 7 2" xfId="125" xr:uid="{00000000-0005-0000-0000-00007D000000}"/>
    <cellStyle name="標準 7 3" xfId="126" xr:uid="{00000000-0005-0000-0000-00007E000000}"/>
    <cellStyle name="標準 7_『真の友情を育む事業』０９１８" xfId="127" xr:uid="{00000000-0005-0000-0000-00007F000000}"/>
    <cellStyle name="標準 8" xfId="128" xr:uid="{00000000-0005-0000-0000-000080000000}"/>
    <cellStyle name="標準 9" xfId="129" xr:uid="{00000000-0005-0000-0000-000081000000}"/>
    <cellStyle name="標準_２００９年度JC予算案修正" xfId="130" xr:uid="{00000000-0005-0000-0000-000082000000}"/>
    <cellStyle name="標準_２００９年度JC予算案修正 2" xfId="131" xr:uid="{00000000-0005-0000-0000-000083000000}"/>
    <cellStyle name="未定義" xfId="132" xr:uid="{00000000-0005-0000-0000-000084000000}"/>
    <cellStyle name="良い" xfId="133" builtinId="26" customBuiltin="1"/>
    <cellStyle name="良い 2" xfId="134" xr:uid="{00000000-0005-0000-0000-00008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&#9632;2025JCyokkaichi\&#19978;&#31243;&#36039;&#26009;\2025&#24180;&#24230;&#20104;&#31639;&#26696;\jim01rs01\sanko\2025JCI%20YKC%20Ehyou.htm" TargetMode="External"/><Relationship Id="rId1" Type="http://schemas.openxmlformats.org/officeDocument/2006/relationships/externalLinkPath" Target="/&#9632;2025JCyokkaichi/&#19978;&#31243;&#36039;&#26009;/2025&#24180;&#24230;&#20104;&#31639;&#26696;/jim01rs01/sanko/2025JCI%20YKC%20Ehyou.ht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委員会事業内訳表"/>
      <sheetName val="委員会事業費集計"/>
      <sheetName val="マトリックス収支予算(配賦前）"/>
      <sheetName val="マトリックス収支予算(配賦後)"/>
      <sheetName val="メンバー人員割合"/>
      <sheetName val="役員報酬配賦"/>
      <sheetName val="給料手当按分"/>
      <sheetName val="諸経費按分"/>
      <sheetName val="E(2)-1"/>
      <sheetName val="E(2)-2"/>
      <sheetName val="明細書1"/>
      <sheetName val="明細書１ (希望予算満額の場合)"/>
      <sheetName val="明細書2"/>
      <sheetName val="明細書3"/>
    </sheetNames>
    <sheetDataSet>
      <sheetData sheetId="0">
        <row r="19">
          <cell r="I19">
            <v>171000</v>
          </cell>
        </row>
        <row r="39">
          <cell r="K39">
            <v>1305000</v>
          </cell>
        </row>
        <row r="59">
          <cell r="K59">
            <v>576000</v>
          </cell>
        </row>
        <row r="80">
          <cell r="I80">
            <v>347000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6">
          <cell r="B16">
            <v>3176980</v>
          </cell>
        </row>
        <row r="35">
          <cell r="B35">
            <v>946450</v>
          </cell>
        </row>
      </sheetData>
      <sheetData sheetId="13">
        <row r="9">
          <cell r="B9">
            <v>85900</v>
          </cell>
        </row>
        <row r="16">
          <cell r="B16">
            <v>90000</v>
          </cell>
        </row>
        <row r="30">
          <cell r="B30">
            <v>524030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3"/>
  <sheetViews>
    <sheetView topLeftCell="A12" zoomScaleNormal="100" workbookViewId="0">
      <selection activeCell="A12" sqref="A1:XFD1048576"/>
    </sheetView>
  </sheetViews>
  <sheetFormatPr defaultColWidth="9" defaultRowHeight="18" customHeight="1" x14ac:dyDescent="0.15"/>
  <cols>
    <col min="1" max="1" width="33.5" bestFit="1" customWidth="1"/>
    <col min="2" max="2" width="13.5" customWidth="1"/>
    <col min="3" max="3" width="12.75" customWidth="1"/>
    <col min="4" max="4" width="12.75" bestFit="1" customWidth="1"/>
    <col min="5" max="5" width="12.75" customWidth="1"/>
    <col min="6" max="6" width="4" customWidth="1"/>
    <col min="7" max="7" width="4.25" customWidth="1"/>
    <col min="11" max="11" width="9.875" bestFit="1" customWidth="1"/>
    <col min="13" max="13" width="9.25" bestFit="1" customWidth="1"/>
  </cols>
  <sheetData>
    <row r="1" spans="1:11" ht="17.25" x14ac:dyDescent="0.15">
      <c r="A1" s="45" t="s">
        <v>8</v>
      </c>
      <c r="B1" s="46"/>
      <c r="C1" s="47"/>
      <c r="D1" s="48"/>
      <c r="E1" s="12"/>
      <c r="F1" s="29"/>
      <c r="G1" s="12"/>
      <c r="H1" s="12"/>
      <c r="I1" s="12"/>
    </row>
    <row r="2" spans="1:11" ht="14.25" x14ac:dyDescent="0.15">
      <c r="A2" s="12"/>
      <c r="B2" s="46"/>
      <c r="C2" s="47"/>
      <c r="D2" s="48"/>
      <c r="E2" s="28" t="s">
        <v>9</v>
      </c>
      <c r="F2" s="29"/>
      <c r="G2" s="154">
        <v>35</v>
      </c>
      <c r="H2" s="29" t="s">
        <v>7</v>
      </c>
      <c r="I2" s="12"/>
    </row>
    <row r="3" spans="1:11" ht="14.25" x14ac:dyDescent="0.15">
      <c r="A3" s="49" t="s">
        <v>10</v>
      </c>
      <c r="B3" s="46"/>
      <c r="C3" s="47"/>
      <c r="D3" s="48"/>
      <c r="E3" s="12"/>
      <c r="F3" s="29"/>
      <c r="G3" s="12"/>
      <c r="H3" s="12"/>
      <c r="I3" s="12"/>
    </row>
    <row r="4" spans="1:11" ht="14.25" thickBot="1" x14ac:dyDescent="0.2">
      <c r="A4" s="50" t="s">
        <v>11</v>
      </c>
      <c r="B4" s="51" t="s">
        <v>88</v>
      </c>
      <c r="C4" s="52" t="s">
        <v>71</v>
      </c>
      <c r="D4" s="53" t="s">
        <v>12</v>
      </c>
      <c r="E4" s="176" t="s">
        <v>14</v>
      </c>
      <c r="F4" s="177"/>
      <c r="G4" s="177"/>
      <c r="H4" s="177"/>
      <c r="I4" s="178"/>
    </row>
    <row r="5" spans="1:11" ht="14.25" thickTop="1" x14ac:dyDescent="0.15">
      <c r="A5" s="54" t="s">
        <v>100</v>
      </c>
      <c r="B5" s="155">
        <f>+E5*G5</f>
        <v>4200000</v>
      </c>
      <c r="C5" s="13">
        <v>4560000</v>
      </c>
      <c r="D5" s="156">
        <f t="shared" ref="D5:D13" si="0">B5-C5</f>
        <v>-360000</v>
      </c>
      <c r="E5" s="30">
        <v>120000</v>
      </c>
      <c r="F5" s="11" t="s">
        <v>63</v>
      </c>
      <c r="G5" s="157">
        <v>35</v>
      </c>
      <c r="H5" s="31" t="s">
        <v>7</v>
      </c>
      <c r="I5" s="32"/>
    </row>
    <row r="6" spans="1:11" ht="13.5" x14ac:dyDescent="0.15">
      <c r="A6" s="55" t="s">
        <v>101</v>
      </c>
      <c r="B6" s="13">
        <f t="shared" ref="B6:B10" si="1">+E6*G6</f>
        <v>60000</v>
      </c>
      <c r="C6" s="33">
        <v>60000</v>
      </c>
      <c r="D6" s="13">
        <f t="shared" si="0"/>
        <v>0</v>
      </c>
      <c r="E6" s="34">
        <v>30000</v>
      </c>
      <c r="F6" s="14" t="s">
        <v>63</v>
      </c>
      <c r="G6" s="12">
        <v>2</v>
      </c>
      <c r="H6" s="12" t="s">
        <v>7</v>
      </c>
      <c r="I6" s="35"/>
    </row>
    <row r="7" spans="1:11" ht="13.5" x14ac:dyDescent="0.15">
      <c r="A7" s="56" t="s">
        <v>102</v>
      </c>
      <c r="B7" s="155">
        <f>+E7*G7</f>
        <v>120000</v>
      </c>
      <c r="C7" s="33">
        <v>480000</v>
      </c>
      <c r="D7" s="155">
        <f t="shared" si="0"/>
        <v>-360000</v>
      </c>
      <c r="E7" s="34">
        <v>120000</v>
      </c>
      <c r="F7" s="14" t="s">
        <v>63</v>
      </c>
      <c r="G7" s="154">
        <v>1</v>
      </c>
      <c r="H7" s="12" t="s">
        <v>7</v>
      </c>
      <c r="I7" s="35"/>
    </row>
    <row r="8" spans="1:11" ht="13.5" x14ac:dyDescent="0.15">
      <c r="A8" s="55" t="s">
        <v>103</v>
      </c>
      <c r="B8" s="155">
        <f t="shared" si="1"/>
        <v>60000</v>
      </c>
      <c r="C8" s="13">
        <v>240000</v>
      </c>
      <c r="D8" s="155">
        <f t="shared" si="0"/>
        <v>-180000</v>
      </c>
      <c r="E8" s="34">
        <v>60000</v>
      </c>
      <c r="F8" s="14" t="s">
        <v>63</v>
      </c>
      <c r="G8" s="154">
        <v>1</v>
      </c>
      <c r="H8" s="12" t="s">
        <v>7</v>
      </c>
      <c r="I8" s="35"/>
    </row>
    <row r="9" spans="1:11" ht="13.5" x14ac:dyDescent="0.15">
      <c r="A9" s="55" t="s">
        <v>104</v>
      </c>
      <c r="B9" s="155">
        <f t="shared" si="1"/>
        <v>70000</v>
      </c>
      <c r="C9" s="13">
        <v>80000</v>
      </c>
      <c r="D9" s="13">
        <f t="shared" si="0"/>
        <v>-10000</v>
      </c>
      <c r="E9" s="34">
        <v>10000</v>
      </c>
      <c r="F9" s="14" t="s">
        <v>63</v>
      </c>
      <c r="G9" s="154">
        <v>7</v>
      </c>
      <c r="H9" s="12" t="s">
        <v>7</v>
      </c>
      <c r="I9" s="35"/>
    </row>
    <row r="10" spans="1:11" ht="13.5" x14ac:dyDescent="0.15">
      <c r="A10" s="57" t="s">
        <v>105</v>
      </c>
      <c r="B10" s="13">
        <f t="shared" si="1"/>
        <v>840000</v>
      </c>
      <c r="C10" s="13">
        <v>960000</v>
      </c>
      <c r="D10" s="13">
        <f t="shared" si="0"/>
        <v>-120000</v>
      </c>
      <c r="E10" s="34">
        <v>120000</v>
      </c>
      <c r="F10" s="36" t="s">
        <v>63</v>
      </c>
      <c r="G10" s="154">
        <v>7</v>
      </c>
      <c r="H10" s="12" t="s">
        <v>7</v>
      </c>
      <c r="I10" s="35"/>
    </row>
    <row r="11" spans="1:11" ht="13.5" x14ac:dyDescent="0.15">
      <c r="A11" s="55" t="s">
        <v>106</v>
      </c>
      <c r="B11" s="13">
        <v>510000</v>
      </c>
      <c r="C11" s="13">
        <v>494100</v>
      </c>
      <c r="D11" s="13">
        <f t="shared" si="0"/>
        <v>15900</v>
      </c>
      <c r="E11" s="56"/>
      <c r="F11" s="29"/>
      <c r="G11" s="12"/>
      <c r="H11" s="12"/>
      <c r="I11" s="35"/>
    </row>
    <row r="12" spans="1:11" ht="13.5" x14ac:dyDescent="0.15">
      <c r="A12" s="55" t="s">
        <v>107</v>
      </c>
      <c r="B12" s="13">
        <f>544821+1046192+300000</f>
        <v>1891013</v>
      </c>
      <c r="C12" s="13">
        <v>0</v>
      </c>
      <c r="D12" s="13">
        <f t="shared" si="0"/>
        <v>1891013</v>
      </c>
      <c r="E12" s="58" t="s">
        <v>108</v>
      </c>
      <c r="F12" s="29"/>
      <c r="G12" s="12"/>
      <c r="H12" s="12"/>
      <c r="I12" s="35"/>
    </row>
    <row r="13" spans="1:11" ht="14.25" thickBot="1" x14ac:dyDescent="0.2">
      <c r="A13" s="55" t="s">
        <v>15</v>
      </c>
      <c r="B13" s="13">
        <v>2000</v>
      </c>
      <c r="C13" s="13">
        <v>2000</v>
      </c>
      <c r="D13" s="13">
        <f t="shared" si="0"/>
        <v>0</v>
      </c>
      <c r="E13" s="56"/>
      <c r="F13" s="29"/>
      <c r="G13" s="12"/>
      <c r="H13" s="12"/>
      <c r="I13" s="35"/>
    </row>
    <row r="14" spans="1:11" ht="14.25" thickTop="1" x14ac:dyDescent="0.15">
      <c r="A14" s="59" t="s">
        <v>16</v>
      </c>
      <c r="B14" s="158">
        <f>SUM(B5:B13)</f>
        <v>7753013</v>
      </c>
      <c r="C14" s="37">
        <f>SUM(C5:C13)</f>
        <v>6876100</v>
      </c>
      <c r="D14" s="159">
        <f>SUM(D5:D13)</f>
        <v>876913</v>
      </c>
      <c r="E14" s="60"/>
      <c r="F14" s="61"/>
      <c r="G14" s="62"/>
      <c r="H14" s="62"/>
      <c r="I14" s="63"/>
      <c r="K14" s="152"/>
    </row>
    <row r="15" spans="1:11" ht="14.25" x14ac:dyDescent="0.15">
      <c r="A15" s="12"/>
      <c r="B15" s="64"/>
      <c r="C15" s="47"/>
      <c r="D15" s="47"/>
      <c r="E15" s="12"/>
      <c r="F15" s="29"/>
      <c r="G15" s="12"/>
      <c r="H15" s="12"/>
      <c r="I15" s="12"/>
    </row>
    <row r="16" spans="1:11" ht="14.25" x14ac:dyDescent="0.15">
      <c r="A16" s="65" t="s">
        <v>44</v>
      </c>
      <c r="B16" s="64"/>
      <c r="C16" s="47"/>
      <c r="D16" s="47"/>
      <c r="E16" s="12"/>
      <c r="F16" s="29"/>
      <c r="G16" s="12"/>
      <c r="H16" s="12"/>
      <c r="I16" s="12"/>
      <c r="K16" s="152"/>
    </row>
    <row r="17" spans="1:13" ht="14.25" thickBot="1" x14ac:dyDescent="0.2">
      <c r="A17" s="66" t="s">
        <v>11</v>
      </c>
      <c r="B17" s="51" t="s">
        <v>88</v>
      </c>
      <c r="C17" s="52" t="s">
        <v>71</v>
      </c>
      <c r="D17" s="67" t="s">
        <v>12</v>
      </c>
      <c r="E17" s="68" t="s">
        <v>51</v>
      </c>
      <c r="F17" s="69"/>
      <c r="G17" s="69"/>
      <c r="H17" s="69"/>
      <c r="I17" s="70"/>
      <c r="K17" s="153"/>
    </row>
    <row r="18" spans="1:13" ht="14.25" thickTop="1" x14ac:dyDescent="0.15">
      <c r="A18" s="71" t="s">
        <v>109</v>
      </c>
      <c r="B18" s="130">
        <f>B43</f>
        <v>3599000</v>
      </c>
      <c r="C18" s="3">
        <v>2119200</v>
      </c>
      <c r="D18" s="131">
        <f>SUM(B18-C18)</f>
        <v>1479800</v>
      </c>
      <c r="E18" s="12"/>
      <c r="F18" s="29"/>
      <c r="G18" s="12"/>
      <c r="H18" s="12"/>
      <c r="I18" s="32"/>
      <c r="K18" s="153"/>
    </row>
    <row r="19" spans="1:13" ht="13.5" x14ac:dyDescent="0.15">
      <c r="A19" s="72" t="s">
        <v>110</v>
      </c>
      <c r="B19" s="4">
        <f>[1]明細書2!$B$16</f>
        <v>3176980</v>
      </c>
      <c r="C19" s="5">
        <v>3165380</v>
      </c>
      <c r="D19" s="6">
        <f t="shared" ref="D19:D24" si="2">SUM(B19-C19)</f>
        <v>11600</v>
      </c>
      <c r="E19" s="12"/>
      <c r="F19" s="29"/>
      <c r="G19" s="12"/>
      <c r="H19" s="12"/>
      <c r="I19" s="35"/>
    </row>
    <row r="20" spans="1:13" ht="13.5" x14ac:dyDescent="0.15">
      <c r="A20" s="72" t="s">
        <v>111</v>
      </c>
      <c r="B20" s="160">
        <f>[1]明細書2!$B$35</f>
        <v>946450</v>
      </c>
      <c r="C20" s="5">
        <v>823318</v>
      </c>
      <c r="D20" s="161">
        <f t="shared" si="2"/>
        <v>123132</v>
      </c>
      <c r="E20" s="12"/>
      <c r="F20" s="29"/>
      <c r="G20" s="12"/>
      <c r="H20" s="12"/>
      <c r="I20" s="35"/>
    </row>
    <row r="21" spans="1:13" ht="13.5" x14ac:dyDescent="0.15">
      <c r="A21" s="72" t="s">
        <v>112</v>
      </c>
      <c r="B21" s="4">
        <f>[1]明細書3!$B$9</f>
        <v>85900</v>
      </c>
      <c r="C21" s="5">
        <v>80900</v>
      </c>
      <c r="D21" s="6">
        <f t="shared" si="2"/>
        <v>5000</v>
      </c>
      <c r="E21" s="12"/>
      <c r="F21" s="29"/>
      <c r="G21" s="12"/>
      <c r="H21" s="12"/>
      <c r="I21" s="35"/>
    </row>
    <row r="22" spans="1:13" ht="13.5" x14ac:dyDescent="0.15">
      <c r="A22" s="72" t="s">
        <v>113</v>
      </c>
      <c r="B22" s="4">
        <f>[1]明細書3!$B$16</f>
        <v>90000</v>
      </c>
      <c r="C22" s="5">
        <v>90000</v>
      </c>
      <c r="D22" s="6">
        <f t="shared" si="2"/>
        <v>0</v>
      </c>
      <c r="E22" s="12"/>
      <c r="F22" s="29"/>
      <c r="G22" s="12"/>
      <c r="H22" s="12"/>
      <c r="I22" s="35"/>
    </row>
    <row r="23" spans="1:13" ht="13.5" x14ac:dyDescent="0.15">
      <c r="A23" s="72" t="s">
        <v>114</v>
      </c>
      <c r="B23" s="160">
        <f>[1]明細書3!$B$30</f>
        <v>524030</v>
      </c>
      <c r="C23" s="5">
        <v>339000</v>
      </c>
      <c r="D23" s="161">
        <f t="shared" si="2"/>
        <v>185030</v>
      </c>
      <c r="E23" s="12"/>
      <c r="F23" s="29"/>
      <c r="G23" s="12"/>
      <c r="H23" s="12"/>
      <c r="I23" s="35"/>
    </row>
    <row r="24" spans="1:13" ht="14.25" thickBot="1" x14ac:dyDescent="0.2">
      <c r="A24" s="72" t="s">
        <v>124</v>
      </c>
      <c r="B24" s="160">
        <v>200000</v>
      </c>
      <c r="C24" s="5">
        <v>100000</v>
      </c>
      <c r="D24" s="161">
        <f t="shared" si="2"/>
        <v>100000</v>
      </c>
      <c r="E24" s="12"/>
      <c r="F24" s="29"/>
      <c r="G24" s="12"/>
      <c r="H24" s="12"/>
      <c r="I24" s="35"/>
    </row>
    <row r="25" spans="1:13" ht="14.25" thickTop="1" x14ac:dyDescent="0.15">
      <c r="A25" s="73" t="s">
        <v>45</v>
      </c>
      <c r="B25" s="162">
        <f>SUM(B18:B24)</f>
        <v>8622360</v>
      </c>
      <c r="C25" s="171">
        <f t="shared" ref="C25:D25" si="3">SUM(C18:C24)</f>
        <v>6717798</v>
      </c>
      <c r="D25" s="162">
        <f t="shared" si="3"/>
        <v>1904562</v>
      </c>
      <c r="E25" s="74"/>
      <c r="F25" s="75"/>
      <c r="G25" s="74"/>
      <c r="H25" s="74"/>
      <c r="I25" s="76"/>
    </row>
    <row r="26" spans="1:13" ht="13.5" x14ac:dyDescent="0.15">
      <c r="A26" s="77" t="s">
        <v>46</v>
      </c>
      <c r="B26" s="163">
        <f>B14-B25</f>
        <v>-869347</v>
      </c>
      <c r="C26" s="172">
        <v>258302</v>
      </c>
      <c r="D26" s="163">
        <f>D14-D25</f>
        <v>-1027649</v>
      </c>
      <c r="E26" s="78"/>
      <c r="F26" s="79"/>
      <c r="G26" s="78"/>
      <c r="H26" s="78"/>
      <c r="I26" s="80"/>
    </row>
    <row r="27" spans="1:13" ht="13.5" x14ac:dyDescent="0.15">
      <c r="A27" s="81" t="s">
        <v>47</v>
      </c>
      <c r="B27" s="7">
        <v>0</v>
      </c>
      <c r="C27" s="7">
        <v>0</v>
      </c>
      <c r="D27" s="8">
        <f>B27-C27</f>
        <v>0</v>
      </c>
      <c r="E27" s="78"/>
      <c r="F27" s="79"/>
      <c r="G27" s="78"/>
      <c r="H27" s="78"/>
      <c r="I27" s="80"/>
    </row>
    <row r="28" spans="1:13" ht="13.5" x14ac:dyDescent="0.15">
      <c r="A28" s="77" t="s">
        <v>48</v>
      </c>
      <c r="B28" s="163">
        <f>+B26-B27</f>
        <v>-869347</v>
      </c>
      <c r="C28" s="172">
        <v>258302</v>
      </c>
      <c r="D28" s="163">
        <f>D26-D27</f>
        <v>-1027649</v>
      </c>
      <c r="E28" s="78"/>
      <c r="F28" s="79"/>
      <c r="G28" s="78"/>
      <c r="H28" s="78"/>
      <c r="I28" s="80"/>
      <c r="L28" s="152"/>
      <c r="M28" s="152"/>
    </row>
    <row r="29" spans="1:13" ht="13.5" x14ac:dyDescent="0.15">
      <c r="A29" s="81" t="s">
        <v>49</v>
      </c>
      <c r="B29" s="183">
        <v>1695292</v>
      </c>
      <c r="C29" s="8">
        <v>1969069</v>
      </c>
      <c r="D29" s="184">
        <f>B29-C29</f>
        <v>-273777</v>
      </c>
      <c r="E29" s="179"/>
      <c r="F29" s="180"/>
      <c r="G29" s="180"/>
      <c r="H29" s="180"/>
      <c r="I29" s="181"/>
    </row>
    <row r="30" spans="1:13" ht="14.25" thickBot="1" x14ac:dyDescent="0.2">
      <c r="A30" s="82" t="s">
        <v>50</v>
      </c>
      <c r="B30" s="164">
        <f>+B28+B29</f>
        <v>825945</v>
      </c>
      <c r="C30" s="132">
        <f>+C28+C29</f>
        <v>2227371</v>
      </c>
      <c r="D30" s="132">
        <f>B30-C30</f>
        <v>-1401426</v>
      </c>
      <c r="E30" s="83"/>
      <c r="F30" s="84"/>
      <c r="G30" s="85"/>
      <c r="H30" s="85"/>
      <c r="I30" s="86"/>
    </row>
    <row r="31" spans="1:13" ht="15" thickTop="1" x14ac:dyDescent="0.15">
      <c r="A31" s="12"/>
      <c r="B31" s="87"/>
      <c r="C31" s="47"/>
      <c r="D31" s="47"/>
      <c r="E31" s="12"/>
      <c r="F31" s="29"/>
      <c r="G31" s="12"/>
      <c r="H31" s="12"/>
      <c r="I31" s="12"/>
    </row>
    <row r="32" spans="1:13" ht="14.25" x14ac:dyDescent="0.15">
      <c r="A32" s="49" t="s">
        <v>17</v>
      </c>
      <c r="B32" s="46"/>
      <c r="C32" s="47"/>
      <c r="D32" s="88"/>
      <c r="E32" s="12"/>
      <c r="F32" s="29"/>
      <c r="G32" s="12"/>
      <c r="H32" s="12"/>
      <c r="I32" s="12"/>
    </row>
    <row r="33" spans="1:9" ht="14.25" thickBot="1" x14ac:dyDescent="0.2">
      <c r="A33" s="50" t="s">
        <v>11</v>
      </c>
      <c r="B33" s="51" t="s">
        <v>88</v>
      </c>
      <c r="C33" s="52" t="s">
        <v>71</v>
      </c>
      <c r="D33" s="53" t="s">
        <v>12</v>
      </c>
      <c r="E33" s="176" t="s">
        <v>14</v>
      </c>
      <c r="F33" s="177"/>
      <c r="G33" s="177"/>
      <c r="H33" s="177"/>
      <c r="I33" s="178"/>
    </row>
    <row r="34" spans="1:9" ht="12.75" customHeight="1" thickTop="1" x14ac:dyDescent="0.15">
      <c r="A34" s="55" t="s">
        <v>76</v>
      </c>
      <c r="B34" s="24">
        <f>[1]委員会事業内訳表!I19</f>
        <v>171000</v>
      </c>
      <c r="C34" s="1">
        <v>0</v>
      </c>
      <c r="D34" s="1">
        <f>B34-C34</f>
        <v>171000</v>
      </c>
      <c r="E34" s="89"/>
      <c r="F34" s="29"/>
      <c r="G34" s="14"/>
      <c r="H34" s="12"/>
      <c r="I34" s="35"/>
    </row>
    <row r="35" spans="1:9" ht="13.5" x14ac:dyDescent="0.15">
      <c r="A35" s="55" t="s">
        <v>86</v>
      </c>
      <c r="B35" s="13">
        <f>[1]委員会事業内訳表!I80</f>
        <v>347000</v>
      </c>
      <c r="C35" s="1">
        <v>0</v>
      </c>
      <c r="D35" s="1">
        <f>B35-C35</f>
        <v>347000</v>
      </c>
      <c r="E35" s="56"/>
      <c r="F35" s="29"/>
      <c r="G35" s="14"/>
      <c r="H35" s="12"/>
      <c r="I35" s="35"/>
    </row>
    <row r="36" spans="1:9" ht="13.5" x14ac:dyDescent="0.15">
      <c r="A36" s="55" t="s">
        <v>73</v>
      </c>
      <c r="B36" s="13">
        <v>510000</v>
      </c>
      <c r="C36" s="1">
        <v>400000</v>
      </c>
      <c r="D36" s="1">
        <f t="shared" ref="D36:D42" si="4">B36-C36</f>
        <v>110000</v>
      </c>
      <c r="E36" s="56"/>
      <c r="F36" s="29"/>
      <c r="G36" s="14"/>
      <c r="H36" s="12"/>
      <c r="I36" s="35"/>
    </row>
    <row r="37" spans="1:9" ht="12.75" customHeight="1" x14ac:dyDescent="0.15">
      <c r="A37" s="55" t="s">
        <v>87</v>
      </c>
      <c r="B37" s="24">
        <f>[1]委員会事業内訳表!K39</f>
        <v>1305000</v>
      </c>
      <c r="C37" s="1">
        <v>0</v>
      </c>
      <c r="D37" s="1">
        <f t="shared" si="4"/>
        <v>1305000</v>
      </c>
      <c r="E37" s="89"/>
      <c r="F37" s="29"/>
      <c r="G37" s="14"/>
      <c r="H37" s="12"/>
      <c r="I37" s="35"/>
    </row>
    <row r="38" spans="1:9" ht="12.75" customHeight="1" x14ac:dyDescent="0.15">
      <c r="A38" s="55" t="s">
        <v>77</v>
      </c>
      <c r="B38" s="24">
        <f>[1]委員会事業内訳表!K59</f>
        <v>576000</v>
      </c>
      <c r="C38" s="1">
        <v>0</v>
      </c>
      <c r="D38" s="1">
        <f>B38-C38</f>
        <v>576000</v>
      </c>
      <c r="E38" s="89"/>
      <c r="F38" s="29"/>
      <c r="G38" s="14"/>
      <c r="H38" s="12"/>
      <c r="I38" s="35"/>
    </row>
    <row r="39" spans="1:9" ht="13.5" x14ac:dyDescent="0.15">
      <c r="A39" s="55" t="s">
        <v>18</v>
      </c>
      <c r="B39" s="13">
        <v>690000</v>
      </c>
      <c r="C39" s="1">
        <v>648000</v>
      </c>
      <c r="D39" s="1">
        <f t="shared" si="4"/>
        <v>42000</v>
      </c>
      <c r="E39" s="56"/>
      <c r="F39" s="29"/>
      <c r="G39" s="14"/>
      <c r="H39" s="12"/>
      <c r="I39" s="35"/>
    </row>
    <row r="40" spans="1:9" ht="13.5" x14ac:dyDescent="0.15">
      <c r="A40" s="55" t="s">
        <v>72</v>
      </c>
      <c r="B40" s="1">
        <v>0</v>
      </c>
      <c r="C40" s="1">
        <v>613200</v>
      </c>
      <c r="D40" s="1">
        <f>B40-C40</f>
        <v>-613200</v>
      </c>
      <c r="E40" s="56"/>
      <c r="F40" s="12"/>
      <c r="G40" s="12"/>
      <c r="H40" s="12"/>
      <c r="I40" s="35"/>
    </row>
    <row r="41" spans="1:9" ht="13.5" x14ac:dyDescent="0.15">
      <c r="A41" s="55" t="s">
        <v>117</v>
      </c>
      <c r="B41" s="1">
        <v>0</v>
      </c>
      <c r="C41" s="1">
        <v>442000</v>
      </c>
      <c r="D41" s="1">
        <f>B41-C41</f>
        <v>-442000</v>
      </c>
      <c r="E41" s="56"/>
      <c r="F41" s="12"/>
      <c r="G41" s="12"/>
      <c r="H41" s="12"/>
      <c r="I41" s="35"/>
    </row>
    <row r="42" spans="1:9" ht="12.75" customHeight="1" x14ac:dyDescent="0.15">
      <c r="A42" s="55" t="s">
        <v>74</v>
      </c>
      <c r="B42" s="1">
        <v>0</v>
      </c>
      <c r="C42" s="1">
        <v>16000</v>
      </c>
      <c r="D42" s="1">
        <f t="shared" si="4"/>
        <v>-16000</v>
      </c>
      <c r="E42" s="89"/>
      <c r="F42" s="29"/>
      <c r="G42" s="14"/>
      <c r="H42" s="12"/>
      <c r="I42" s="35"/>
    </row>
    <row r="43" spans="1:9" ht="13.5" x14ac:dyDescent="0.15">
      <c r="A43" s="90" t="s">
        <v>19</v>
      </c>
      <c r="B43" s="9">
        <f>SUM(B34:B42)</f>
        <v>3599000</v>
      </c>
      <c r="C43" s="9">
        <f>SUM(C34:C42)</f>
        <v>2119200</v>
      </c>
      <c r="D43" s="9">
        <f>SUM(D34:D42)</f>
        <v>1479800</v>
      </c>
      <c r="E43" s="173"/>
      <c r="F43" s="174"/>
      <c r="G43" s="174"/>
      <c r="H43" s="174"/>
      <c r="I43" s="175"/>
    </row>
    <row r="44" spans="1:9" ht="13.5" x14ac:dyDescent="0.15"/>
    <row r="45" spans="1:9" ht="13.5" x14ac:dyDescent="0.15"/>
    <row r="46" spans="1:9" ht="13.5" x14ac:dyDescent="0.15"/>
    <row r="47" spans="1:9" ht="13.5" x14ac:dyDescent="0.15"/>
    <row r="48" spans="1:9" ht="13.5" x14ac:dyDescent="0.15"/>
    <row r="49" customFormat="1" ht="13.5" x14ac:dyDescent="0.15"/>
    <row r="50" customFormat="1" ht="13.5" x14ac:dyDescent="0.15"/>
    <row r="51" customFormat="1" ht="13.5" x14ac:dyDescent="0.15"/>
    <row r="52" customFormat="1" ht="13.5" x14ac:dyDescent="0.15"/>
    <row r="53" customFormat="1" ht="13.5" x14ac:dyDescent="0.15"/>
  </sheetData>
  <mergeCells count="4">
    <mergeCell ref="E43:I43"/>
    <mergeCell ref="E4:I4"/>
    <mergeCell ref="E29:I29"/>
    <mergeCell ref="E33:I33"/>
  </mergeCells>
  <phoneticPr fontId="25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 alignWithMargins="0"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3"/>
  <sheetViews>
    <sheetView zoomScaleNormal="100" workbookViewId="0">
      <selection activeCell="B10" sqref="B10"/>
    </sheetView>
  </sheetViews>
  <sheetFormatPr defaultColWidth="9" defaultRowHeight="13.5" x14ac:dyDescent="0.15"/>
  <cols>
    <col min="1" max="1" width="32.125" customWidth="1"/>
    <col min="2" max="3" width="14" customWidth="1"/>
    <col min="4" max="4" width="11.875" customWidth="1"/>
    <col min="5" max="5" width="11.5" customWidth="1"/>
    <col min="6" max="6" width="3.875" customWidth="1"/>
    <col min="7" max="7" width="5" customWidth="1"/>
    <col min="9" max="9" width="7" customWidth="1"/>
    <col min="10" max="10" width="4" customWidth="1"/>
    <col min="11" max="11" width="4.125" customWidth="1"/>
  </cols>
  <sheetData>
    <row r="1" spans="1:12" ht="14.25" x14ac:dyDescent="0.15">
      <c r="A1" s="49" t="s">
        <v>20</v>
      </c>
      <c r="B1" s="46"/>
      <c r="C1" s="47"/>
      <c r="D1" s="12"/>
      <c r="E1" s="91"/>
      <c r="F1" s="91"/>
      <c r="G1" s="91"/>
      <c r="H1" s="91"/>
      <c r="I1" s="91"/>
      <c r="J1" s="12"/>
      <c r="K1" s="12"/>
      <c r="L1" s="12"/>
    </row>
    <row r="2" spans="1:12" ht="14.25" thickBot="1" x14ac:dyDescent="0.2">
      <c r="A2" s="50" t="s">
        <v>11</v>
      </c>
      <c r="B2" s="51" t="s">
        <v>88</v>
      </c>
      <c r="C2" s="52" t="s">
        <v>71</v>
      </c>
      <c r="D2" s="50" t="s">
        <v>12</v>
      </c>
      <c r="E2" s="176" t="s">
        <v>14</v>
      </c>
      <c r="F2" s="177"/>
      <c r="G2" s="177"/>
      <c r="H2" s="177"/>
      <c r="I2" s="177"/>
      <c r="J2" s="177"/>
      <c r="K2" s="177"/>
      <c r="L2" s="178"/>
    </row>
    <row r="3" spans="1:12" ht="14.25" thickTop="1" x14ac:dyDescent="0.15">
      <c r="A3" s="54" t="s">
        <v>21</v>
      </c>
      <c r="B3" s="92">
        <v>551600</v>
      </c>
      <c r="C3" s="93">
        <v>530000</v>
      </c>
      <c r="D3" s="1">
        <f>+B3-C3</f>
        <v>21600</v>
      </c>
      <c r="E3" s="94" t="s">
        <v>119</v>
      </c>
      <c r="F3" s="94"/>
      <c r="G3" s="94"/>
      <c r="H3" s="94"/>
      <c r="I3" s="95"/>
      <c r="J3" s="96"/>
      <c r="K3" s="96"/>
      <c r="L3" s="97"/>
    </row>
    <row r="4" spans="1:12" x14ac:dyDescent="0.15">
      <c r="A4" s="55" t="s">
        <v>22</v>
      </c>
      <c r="B4" s="13">
        <v>210000</v>
      </c>
      <c r="C4" s="44">
        <v>210000</v>
      </c>
      <c r="D4" s="1">
        <f t="shared" ref="D4:D15" si="0">+B4-C4</f>
        <v>0</v>
      </c>
      <c r="E4" s="98" t="s">
        <v>121</v>
      </c>
      <c r="F4" s="26"/>
      <c r="G4" s="26"/>
      <c r="H4" s="26"/>
      <c r="I4" s="26"/>
      <c r="J4" s="21"/>
      <c r="K4" s="21"/>
      <c r="L4" s="27"/>
    </row>
    <row r="5" spans="1:12" x14ac:dyDescent="0.15">
      <c r="A5" s="55" t="s">
        <v>23</v>
      </c>
      <c r="B5" s="13">
        <v>1584000</v>
      </c>
      <c r="C5" s="43">
        <v>1584000</v>
      </c>
      <c r="D5" s="1">
        <f t="shared" si="0"/>
        <v>0</v>
      </c>
      <c r="E5" s="26" t="s">
        <v>91</v>
      </c>
      <c r="F5" s="26"/>
      <c r="G5" s="26"/>
      <c r="H5" s="26"/>
      <c r="I5" s="26"/>
      <c r="J5" s="21"/>
      <c r="K5" s="21"/>
      <c r="L5" s="27"/>
    </row>
    <row r="6" spans="1:12" ht="13.5" customHeight="1" x14ac:dyDescent="0.15">
      <c r="A6" s="55" t="s">
        <v>24</v>
      </c>
      <c r="B6" s="43">
        <v>48000</v>
      </c>
      <c r="C6" s="43">
        <v>48000</v>
      </c>
      <c r="D6" s="1">
        <f t="shared" si="0"/>
        <v>0</v>
      </c>
      <c r="E6" s="99" t="s">
        <v>122</v>
      </c>
      <c r="F6" s="100"/>
      <c r="G6" s="100"/>
      <c r="H6" s="100"/>
      <c r="I6" s="100"/>
      <c r="J6" s="100"/>
      <c r="K6" s="100"/>
      <c r="L6" s="101"/>
    </row>
    <row r="7" spans="1:12" x14ac:dyDescent="0.15">
      <c r="A7" s="55" t="s">
        <v>25</v>
      </c>
      <c r="B7" s="13">
        <v>60000</v>
      </c>
      <c r="C7" s="44">
        <v>60000</v>
      </c>
      <c r="D7" s="1">
        <f t="shared" si="0"/>
        <v>0</v>
      </c>
      <c r="E7" s="26" t="s">
        <v>123</v>
      </c>
      <c r="F7" s="26"/>
      <c r="G7" s="26"/>
      <c r="H7" s="26"/>
      <c r="I7" s="26"/>
      <c r="J7" s="21"/>
      <c r="K7" s="21"/>
      <c r="L7" s="27"/>
    </row>
    <row r="8" spans="1:12" x14ac:dyDescent="0.15">
      <c r="A8" s="55" t="s">
        <v>26</v>
      </c>
      <c r="B8" s="155">
        <f>E8*G8</f>
        <v>0</v>
      </c>
      <c r="C8" s="44">
        <v>10000</v>
      </c>
      <c r="D8" s="168">
        <f t="shared" si="0"/>
        <v>-10000</v>
      </c>
      <c r="E8" s="25">
        <v>1290</v>
      </c>
      <c r="F8" s="14" t="s">
        <v>63</v>
      </c>
      <c r="G8" s="185">
        <v>0</v>
      </c>
      <c r="H8" s="26" t="s">
        <v>7</v>
      </c>
      <c r="I8" s="26"/>
      <c r="J8" s="21"/>
      <c r="K8" s="21"/>
      <c r="L8" s="27"/>
    </row>
    <row r="9" spans="1:12" x14ac:dyDescent="0.15">
      <c r="A9" s="55" t="s">
        <v>27</v>
      </c>
      <c r="B9" s="13">
        <v>0</v>
      </c>
      <c r="C9" s="43">
        <v>0</v>
      </c>
      <c r="D9" s="1">
        <f t="shared" si="0"/>
        <v>0</v>
      </c>
      <c r="E9" s="26"/>
      <c r="F9" s="26"/>
      <c r="G9" s="26"/>
      <c r="H9" s="26"/>
      <c r="I9" s="26"/>
      <c r="J9" s="21"/>
      <c r="K9" s="21"/>
      <c r="L9" s="27"/>
    </row>
    <row r="10" spans="1:12" x14ac:dyDescent="0.15">
      <c r="A10" s="55" t="s">
        <v>28</v>
      </c>
      <c r="B10" s="13">
        <v>353380</v>
      </c>
      <c r="C10" s="13">
        <v>353380</v>
      </c>
      <c r="D10" s="1">
        <f t="shared" si="0"/>
        <v>0</v>
      </c>
      <c r="E10" s="98" t="s">
        <v>92</v>
      </c>
      <c r="F10" s="26"/>
      <c r="G10" s="26"/>
      <c r="H10" s="26"/>
      <c r="I10" s="26"/>
      <c r="J10" s="21"/>
      <c r="K10" s="21"/>
      <c r="L10" s="27"/>
    </row>
    <row r="11" spans="1:12" x14ac:dyDescent="0.15">
      <c r="A11" s="55" t="s">
        <v>29</v>
      </c>
      <c r="B11" s="13">
        <v>30000</v>
      </c>
      <c r="C11" s="44">
        <v>30000</v>
      </c>
      <c r="D11" s="1">
        <f t="shared" si="0"/>
        <v>0</v>
      </c>
      <c r="E11" s="26" t="s">
        <v>115</v>
      </c>
      <c r="F11" s="26"/>
      <c r="G11" s="26"/>
      <c r="H11" s="26"/>
      <c r="I11" s="26"/>
      <c r="J11" s="21"/>
      <c r="K11" s="21"/>
      <c r="L11" s="27"/>
    </row>
    <row r="12" spans="1:12" x14ac:dyDescent="0.15">
      <c r="A12" s="55" t="s">
        <v>30</v>
      </c>
      <c r="B12" s="13">
        <v>70000</v>
      </c>
      <c r="C12" s="44">
        <v>70000</v>
      </c>
      <c r="D12" s="1">
        <f t="shared" si="0"/>
        <v>0</v>
      </c>
      <c r="E12" s="26"/>
      <c r="F12" s="26"/>
      <c r="G12" s="26"/>
      <c r="H12" s="26"/>
      <c r="I12" s="26"/>
      <c r="J12" s="21"/>
      <c r="K12" s="21"/>
      <c r="L12" s="27"/>
    </row>
    <row r="13" spans="1:12" x14ac:dyDescent="0.15">
      <c r="A13" s="55" t="s">
        <v>42</v>
      </c>
      <c r="B13" s="13">
        <v>50000</v>
      </c>
      <c r="C13" s="44">
        <v>50000</v>
      </c>
      <c r="D13" s="1">
        <f t="shared" si="0"/>
        <v>0</v>
      </c>
      <c r="E13" s="38" t="s">
        <v>93</v>
      </c>
      <c r="F13" s="26"/>
      <c r="G13" s="26"/>
      <c r="H13" s="26"/>
      <c r="I13" s="26"/>
      <c r="J13" s="21"/>
      <c r="K13" s="21"/>
      <c r="L13" s="27"/>
    </row>
    <row r="14" spans="1:12" x14ac:dyDescent="0.15">
      <c r="A14" s="55" t="s">
        <v>31</v>
      </c>
      <c r="B14" s="43">
        <v>150000</v>
      </c>
      <c r="C14" s="43">
        <v>150000</v>
      </c>
      <c r="D14" s="1">
        <f>+B14-C14</f>
        <v>0</v>
      </c>
      <c r="E14" s="26" t="s">
        <v>94</v>
      </c>
      <c r="F14" s="26"/>
      <c r="G14" s="26"/>
      <c r="H14" s="26"/>
      <c r="I14" s="26"/>
      <c r="J14" s="21"/>
      <c r="K14" s="21"/>
      <c r="L14" s="27"/>
    </row>
    <row r="15" spans="1:12" ht="14.25" thickBot="1" x14ac:dyDescent="0.2">
      <c r="A15" s="102" t="s">
        <v>32</v>
      </c>
      <c r="B15" s="103">
        <v>70000</v>
      </c>
      <c r="C15" s="104">
        <v>70000</v>
      </c>
      <c r="D15" s="105">
        <f t="shared" si="0"/>
        <v>0</v>
      </c>
      <c r="E15" s="106" t="s">
        <v>128</v>
      </c>
      <c r="F15" s="106"/>
      <c r="G15" s="106"/>
      <c r="H15" s="106"/>
      <c r="I15" s="106"/>
      <c r="J15" s="107"/>
      <c r="K15" s="107"/>
      <c r="L15" s="108"/>
    </row>
    <row r="16" spans="1:12" ht="14.25" thickTop="1" x14ac:dyDescent="0.15">
      <c r="A16" s="109" t="s">
        <v>19</v>
      </c>
      <c r="B16" s="170">
        <f>SUM(B3:B15)</f>
        <v>3176980</v>
      </c>
      <c r="C16" s="110">
        <v>3165380</v>
      </c>
      <c r="D16" s="186">
        <f>SUM(D3:D15)</f>
        <v>11600</v>
      </c>
      <c r="E16" s="111"/>
      <c r="F16" s="112"/>
      <c r="G16" s="112"/>
      <c r="H16" s="112"/>
      <c r="I16" s="112"/>
      <c r="J16" s="40"/>
      <c r="K16" s="40"/>
      <c r="L16" s="113"/>
    </row>
    <row r="17" spans="1:12" ht="14.25" x14ac:dyDescent="0.15">
      <c r="A17" s="12"/>
      <c r="B17" s="46"/>
      <c r="C17" s="114"/>
      <c r="D17" s="12"/>
      <c r="E17" s="91"/>
      <c r="F17" s="91"/>
      <c r="G17" s="91"/>
      <c r="H17" s="91"/>
      <c r="I17" s="91"/>
      <c r="J17" s="12"/>
      <c r="K17" s="12"/>
      <c r="L17" s="12"/>
    </row>
    <row r="18" spans="1:12" ht="14.25" x14ac:dyDescent="0.15">
      <c r="A18" s="49" t="s">
        <v>33</v>
      </c>
      <c r="B18" s="46"/>
      <c r="C18" s="47"/>
      <c r="D18" s="12"/>
      <c r="E18" s="91"/>
      <c r="F18" s="91"/>
      <c r="G18" s="91"/>
      <c r="H18" s="91"/>
      <c r="I18" s="91"/>
      <c r="J18" s="12"/>
      <c r="K18" s="12"/>
      <c r="L18" s="12"/>
    </row>
    <row r="19" spans="1:12" ht="14.25" thickBot="1" x14ac:dyDescent="0.2">
      <c r="A19" s="50" t="s">
        <v>11</v>
      </c>
      <c r="B19" s="51" t="s">
        <v>88</v>
      </c>
      <c r="C19" s="52" t="s">
        <v>71</v>
      </c>
      <c r="D19" s="50" t="s">
        <v>12</v>
      </c>
      <c r="E19" s="176" t="s">
        <v>14</v>
      </c>
      <c r="F19" s="177"/>
      <c r="G19" s="177"/>
      <c r="H19" s="177"/>
      <c r="I19" s="177"/>
      <c r="J19" s="177"/>
      <c r="K19" s="177"/>
      <c r="L19" s="178"/>
    </row>
    <row r="20" spans="1:12" ht="14.25" thickTop="1" x14ac:dyDescent="0.15">
      <c r="A20" s="54" t="s">
        <v>34</v>
      </c>
      <c r="B20" s="41">
        <f>+F20+(I20*K20)</f>
        <v>205000</v>
      </c>
      <c r="C20" s="41">
        <v>220000</v>
      </c>
      <c r="D20" s="42">
        <f>B20-C20</f>
        <v>-15000</v>
      </c>
      <c r="E20" s="115"/>
      <c r="F20" s="182">
        <v>30000</v>
      </c>
      <c r="G20" s="182"/>
      <c r="H20" s="182"/>
      <c r="I20" s="10">
        <v>5000</v>
      </c>
      <c r="J20" s="11" t="s">
        <v>63</v>
      </c>
      <c r="K20" s="154">
        <v>35</v>
      </c>
      <c r="L20" s="116" t="s">
        <v>7</v>
      </c>
    </row>
    <row r="21" spans="1:12" x14ac:dyDescent="0.15">
      <c r="A21" s="55" t="s">
        <v>35</v>
      </c>
      <c r="B21" s="13">
        <f>+(E21*G21)+(I21*K21)</f>
        <v>185000</v>
      </c>
      <c r="C21" s="13">
        <v>60000</v>
      </c>
      <c r="D21" s="43">
        <f>B21-C21</f>
        <v>125000</v>
      </c>
      <c r="E21" s="117">
        <v>5000</v>
      </c>
      <c r="F21" s="14" t="s">
        <v>63</v>
      </c>
      <c r="G21" s="12">
        <v>37</v>
      </c>
      <c r="H21" s="12" t="s">
        <v>95</v>
      </c>
      <c r="I21" s="15">
        <v>2500</v>
      </c>
      <c r="J21" s="14" t="s">
        <v>63</v>
      </c>
      <c r="K21" s="16">
        <v>0</v>
      </c>
      <c r="L21" s="35" t="s">
        <v>96</v>
      </c>
    </row>
    <row r="22" spans="1:12" x14ac:dyDescent="0.15">
      <c r="A22" s="55" t="s">
        <v>36</v>
      </c>
      <c r="B22" s="155">
        <f>+E22*G22</f>
        <v>75075</v>
      </c>
      <c r="C22" s="13">
        <v>84968</v>
      </c>
      <c r="D22" s="165">
        <f t="shared" ref="D22:D34" si="1">B22-C22</f>
        <v>-9893</v>
      </c>
      <c r="E22" s="117">
        <f>165*13</f>
        <v>2145</v>
      </c>
      <c r="F22" s="14" t="s">
        <v>63</v>
      </c>
      <c r="G22" s="154">
        <v>35</v>
      </c>
      <c r="H22" s="12" t="s">
        <v>96</v>
      </c>
      <c r="I22" s="17" t="s">
        <v>118</v>
      </c>
      <c r="J22" s="18"/>
      <c r="K22" s="12"/>
      <c r="L22" s="118"/>
    </row>
    <row r="23" spans="1:12" x14ac:dyDescent="0.15">
      <c r="A23" s="55" t="s">
        <v>37</v>
      </c>
      <c r="B23" s="155">
        <f t="shared" ref="B23:B29" si="2">+E23*G23</f>
        <v>63875</v>
      </c>
      <c r="C23" s="13">
        <v>69350</v>
      </c>
      <c r="D23" s="165">
        <f t="shared" si="1"/>
        <v>-5475</v>
      </c>
      <c r="E23" s="117">
        <v>1825</v>
      </c>
      <c r="F23" s="14" t="s">
        <v>63</v>
      </c>
      <c r="G23" s="154">
        <v>35</v>
      </c>
      <c r="H23" s="12" t="s">
        <v>96</v>
      </c>
      <c r="I23" s="17"/>
      <c r="J23" s="18"/>
      <c r="K23" s="12"/>
      <c r="L23" s="118"/>
    </row>
    <row r="24" spans="1:12" ht="13.5" hidden="1" customHeight="1" x14ac:dyDescent="0.15">
      <c r="A24" s="55" t="s">
        <v>97</v>
      </c>
      <c r="B24" s="155"/>
      <c r="C24" s="13">
        <v>0</v>
      </c>
      <c r="D24" s="165">
        <f t="shared" si="1"/>
        <v>0</v>
      </c>
      <c r="E24" s="117">
        <v>1500</v>
      </c>
      <c r="F24" s="14" t="s">
        <v>63</v>
      </c>
      <c r="G24" s="154">
        <v>34</v>
      </c>
      <c r="H24" s="12" t="s">
        <v>96</v>
      </c>
      <c r="I24" s="17"/>
      <c r="J24" s="18"/>
      <c r="K24" s="12"/>
      <c r="L24" s="118"/>
    </row>
    <row r="25" spans="1:12" x14ac:dyDescent="0.15">
      <c r="A25" s="55" t="s">
        <v>98</v>
      </c>
      <c r="B25" s="155">
        <f t="shared" ref="B25" si="3">+E25*G25</f>
        <v>52500</v>
      </c>
      <c r="C25" s="13">
        <v>0</v>
      </c>
      <c r="D25" s="165">
        <f t="shared" si="1"/>
        <v>52500</v>
      </c>
      <c r="E25" s="117">
        <v>1500</v>
      </c>
      <c r="F25" s="14" t="s">
        <v>63</v>
      </c>
      <c r="G25" s="154">
        <v>35</v>
      </c>
      <c r="H25" s="12" t="s">
        <v>96</v>
      </c>
      <c r="I25" s="17"/>
      <c r="J25" s="18"/>
      <c r="K25" s="12"/>
      <c r="L25" s="118"/>
    </row>
    <row r="26" spans="1:12" x14ac:dyDescent="0.15">
      <c r="A26" s="55" t="s">
        <v>70</v>
      </c>
      <c r="B26" s="13">
        <v>8000</v>
      </c>
      <c r="C26" s="13">
        <v>8000</v>
      </c>
      <c r="D26" s="43">
        <f t="shared" si="1"/>
        <v>0</v>
      </c>
      <c r="E26" s="117">
        <v>8000</v>
      </c>
      <c r="F26" s="14" t="s">
        <v>63</v>
      </c>
      <c r="G26" s="12">
        <v>1</v>
      </c>
      <c r="H26" s="12" t="s">
        <v>7</v>
      </c>
      <c r="I26" s="17"/>
      <c r="J26" s="18"/>
      <c r="K26" s="12"/>
      <c r="L26" s="118"/>
    </row>
    <row r="27" spans="1:12" x14ac:dyDescent="0.15">
      <c r="A27" s="55" t="s">
        <v>38</v>
      </c>
      <c r="B27" s="155">
        <f t="shared" si="2"/>
        <v>87500</v>
      </c>
      <c r="C27" s="13">
        <v>95000</v>
      </c>
      <c r="D27" s="165">
        <f t="shared" si="1"/>
        <v>-7500</v>
      </c>
      <c r="E27" s="117">
        <v>2500</v>
      </c>
      <c r="F27" s="14" t="s">
        <v>63</v>
      </c>
      <c r="G27" s="154">
        <v>35</v>
      </c>
      <c r="H27" s="12" t="s">
        <v>96</v>
      </c>
      <c r="I27" s="17"/>
      <c r="J27" s="18"/>
      <c r="K27" s="12"/>
      <c r="L27" s="118"/>
    </row>
    <row r="28" spans="1:12" x14ac:dyDescent="0.15">
      <c r="A28" s="55" t="s">
        <v>39</v>
      </c>
      <c r="B28" s="155">
        <f t="shared" si="2"/>
        <v>122500</v>
      </c>
      <c r="C28" s="13">
        <v>133000</v>
      </c>
      <c r="D28" s="165">
        <f t="shared" si="1"/>
        <v>-10500</v>
      </c>
      <c r="E28" s="117">
        <v>3500</v>
      </c>
      <c r="F28" s="14" t="s">
        <v>63</v>
      </c>
      <c r="G28" s="154">
        <v>35</v>
      </c>
      <c r="H28" s="12" t="s">
        <v>96</v>
      </c>
      <c r="I28" s="17"/>
      <c r="J28" s="18"/>
      <c r="K28" s="12"/>
      <c r="L28" s="118"/>
    </row>
    <row r="29" spans="1:12" x14ac:dyDescent="0.15">
      <c r="A29" s="55" t="s">
        <v>40</v>
      </c>
      <c r="B29" s="155">
        <f t="shared" si="2"/>
        <v>70000</v>
      </c>
      <c r="C29" s="13">
        <v>76000</v>
      </c>
      <c r="D29" s="165">
        <f t="shared" si="1"/>
        <v>-6000</v>
      </c>
      <c r="E29" s="117">
        <v>2000</v>
      </c>
      <c r="F29" s="14" t="s">
        <v>63</v>
      </c>
      <c r="G29" s="154">
        <v>35</v>
      </c>
      <c r="H29" s="12" t="s">
        <v>96</v>
      </c>
      <c r="I29" s="17"/>
      <c r="J29" s="18"/>
      <c r="K29" s="12"/>
      <c r="L29" s="118"/>
    </row>
    <row r="30" spans="1:12" x14ac:dyDescent="0.15">
      <c r="A30" s="55" t="s">
        <v>41</v>
      </c>
      <c r="B30" s="13">
        <f>E30*G30</f>
        <v>14000</v>
      </c>
      <c r="C30" s="1">
        <v>14000</v>
      </c>
      <c r="D30" s="44">
        <f>B30-C30</f>
        <v>0</v>
      </c>
      <c r="E30" s="119">
        <v>7000</v>
      </c>
      <c r="F30" s="14" t="s">
        <v>63</v>
      </c>
      <c r="G30" s="12">
        <v>2</v>
      </c>
      <c r="H30" s="12" t="s">
        <v>99</v>
      </c>
      <c r="I30" s="120"/>
      <c r="J30" s="18"/>
      <c r="K30" s="12"/>
      <c r="L30" s="35"/>
    </row>
    <row r="31" spans="1:12" x14ac:dyDescent="0.15">
      <c r="A31" s="55" t="s">
        <v>43</v>
      </c>
      <c r="B31" s="13">
        <v>50000</v>
      </c>
      <c r="C31" s="1">
        <v>50000</v>
      </c>
      <c r="D31" s="44">
        <f t="shared" si="1"/>
        <v>0</v>
      </c>
      <c r="E31" s="56"/>
      <c r="F31" s="12"/>
      <c r="G31" s="12"/>
      <c r="H31" s="12"/>
      <c r="I31" s="12"/>
      <c r="J31" s="12"/>
      <c r="K31" s="12"/>
      <c r="L31" s="35"/>
    </row>
    <row r="32" spans="1:12" x14ac:dyDescent="0.15">
      <c r="A32" s="55" t="s">
        <v>0</v>
      </c>
      <c r="B32" s="13">
        <v>2000</v>
      </c>
      <c r="C32" s="1">
        <v>2000</v>
      </c>
      <c r="D32" s="44">
        <f t="shared" si="1"/>
        <v>0</v>
      </c>
      <c r="E32" s="56"/>
      <c r="F32" s="12"/>
      <c r="G32" s="12"/>
      <c r="H32" s="12"/>
      <c r="I32" s="12"/>
      <c r="J32" s="12"/>
      <c r="K32" s="12"/>
      <c r="L32" s="35"/>
    </row>
    <row r="33" spans="1:12" x14ac:dyDescent="0.15">
      <c r="A33" s="55" t="s">
        <v>1</v>
      </c>
      <c r="B33" s="13">
        <v>5000</v>
      </c>
      <c r="C33" s="1">
        <v>5000</v>
      </c>
      <c r="D33" s="44">
        <f t="shared" si="1"/>
        <v>0</v>
      </c>
      <c r="E33" s="56"/>
      <c r="F33" s="12"/>
      <c r="G33" s="12"/>
      <c r="H33" s="12"/>
      <c r="I33" s="12"/>
      <c r="J33" s="12"/>
      <c r="K33" s="12"/>
      <c r="L33" s="35"/>
    </row>
    <row r="34" spans="1:12" ht="14.25" thickBot="1" x14ac:dyDescent="0.2">
      <c r="A34" s="55" t="s">
        <v>52</v>
      </c>
      <c r="B34" s="13">
        <v>6000</v>
      </c>
      <c r="C34" s="1">
        <v>6000</v>
      </c>
      <c r="D34" s="44">
        <f t="shared" si="1"/>
        <v>0</v>
      </c>
      <c r="E34" s="56"/>
      <c r="F34" s="12"/>
      <c r="G34" s="12"/>
      <c r="H34" s="12"/>
      <c r="I34" s="12"/>
      <c r="J34" s="12"/>
      <c r="K34" s="12"/>
      <c r="L34" s="35"/>
    </row>
    <row r="35" spans="1:12" ht="14.25" thickTop="1" x14ac:dyDescent="0.15">
      <c r="A35" s="109" t="s">
        <v>19</v>
      </c>
      <c r="B35" s="166">
        <f>SUM(B20:B34)</f>
        <v>946450</v>
      </c>
      <c r="C35" s="19">
        <v>823318</v>
      </c>
      <c r="D35" s="166">
        <f>SUM(D20:D34)</f>
        <v>123132</v>
      </c>
      <c r="E35" s="111"/>
      <c r="F35" s="112"/>
      <c r="G35" s="112"/>
      <c r="H35" s="112"/>
      <c r="I35" s="112"/>
      <c r="J35" s="40"/>
      <c r="K35" s="40"/>
      <c r="L35" s="113"/>
    </row>
    <row r="37" spans="1:12" ht="14.25" x14ac:dyDescent="0.15">
      <c r="A37" s="49" t="s">
        <v>54</v>
      </c>
      <c r="B37" s="46"/>
      <c r="C37" s="47"/>
      <c r="D37" s="12"/>
      <c r="E37" s="91"/>
      <c r="F37" s="91"/>
      <c r="G37" s="91"/>
      <c r="H37" s="91"/>
      <c r="I37" s="91"/>
      <c r="J37" s="12"/>
      <c r="K37" s="12"/>
      <c r="L37" s="12"/>
    </row>
    <row r="38" spans="1:12" ht="14.25" thickBot="1" x14ac:dyDescent="0.2">
      <c r="A38" s="50" t="s">
        <v>11</v>
      </c>
      <c r="B38" s="51" t="s">
        <v>88</v>
      </c>
      <c r="C38" s="52" t="s">
        <v>71</v>
      </c>
      <c r="D38" s="50" t="s">
        <v>12</v>
      </c>
      <c r="E38" s="176" t="s">
        <v>14</v>
      </c>
      <c r="F38" s="177"/>
      <c r="G38" s="177"/>
      <c r="H38" s="177"/>
      <c r="I38" s="177"/>
      <c r="J38" s="177"/>
      <c r="K38" s="177"/>
      <c r="L38" s="178"/>
    </row>
    <row r="39" spans="1:12" ht="14.25" thickTop="1" x14ac:dyDescent="0.15">
      <c r="A39" s="57" t="s">
        <v>55</v>
      </c>
      <c r="B39" s="1">
        <v>200000</v>
      </c>
      <c r="C39" s="1">
        <v>200000</v>
      </c>
      <c r="D39" s="1">
        <f>B39-C39</f>
        <v>0</v>
      </c>
      <c r="E39" s="25"/>
      <c r="F39" s="26"/>
      <c r="G39" s="26"/>
      <c r="H39" s="26"/>
      <c r="I39" s="26"/>
      <c r="J39" s="21"/>
      <c r="K39" s="21"/>
      <c r="L39" s="27"/>
    </row>
    <row r="40" spans="1:12" x14ac:dyDescent="0.15">
      <c r="A40" s="121" t="s">
        <v>56</v>
      </c>
      <c r="B40" s="13">
        <f>+E40*G40</f>
        <v>670800</v>
      </c>
      <c r="C40" s="122">
        <v>655350</v>
      </c>
      <c r="D40" s="122">
        <f>B40-C40</f>
        <v>15450</v>
      </c>
      <c r="E40" s="123">
        <v>1290</v>
      </c>
      <c r="F40" s="124" t="s">
        <v>63</v>
      </c>
      <c r="G40" s="125">
        <v>520</v>
      </c>
      <c r="H40" s="126" t="s">
        <v>75</v>
      </c>
      <c r="I40" s="126"/>
      <c r="J40" s="127"/>
      <c r="K40" s="127"/>
      <c r="L40" s="128"/>
    </row>
    <row r="41" spans="1:12" x14ac:dyDescent="0.15">
      <c r="A41" s="57" t="s">
        <v>57</v>
      </c>
      <c r="B41" s="1">
        <v>100000</v>
      </c>
      <c r="C41" s="1">
        <v>100000</v>
      </c>
      <c r="D41" s="1">
        <f>B41-C41</f>
        <v>0</v>
      </c>
      <c r="E41" s="25"/>
      <c r="F41" s="26"/>
      <c r="G41" s="26"/>
      <c r="H41" s="26"/>
      <c r="I41" s="26"/>
      <c r="J41" s="21"/>
      <c r="K41" s="21"/>
      <c r="L41" s="27"/>
    </row>
    <row r="42" spans="1:12" ht="14.25" thickBot="1" x14ac:dyDescent="0.2">
      <c r="A42" s="57" t="s">
        <v>53</v>
      </c>
      <c r="B42" s="1">
        <v>0</v>
      </c>
      <c r="C42" s="1">
        <v>0</v>
      </c>
      <c r="D42" s="1">
        <f>B42-C42</f>
        <v>0</v>
      </c>
      <c r="E42" s="25"/>
      <c r="F42" s="26"/>
      <c r="G42" s="26"/>
      <c r="H42" s="26"/>
      <c r="I42" s="26"/>
      <c r="J42" s="21"/>
      <c r="K42" s="21"/>
      <c r="L42" s="27"/>
    </row>
    <row r="43" spans="1:12" ht="14.25" thickTop="1" x14ac:dyDescent="0.15">
      <c r="A43" s="109" t="s">
        <v>19</v>
      </c>
      <c r="B43" s="129">
        <f>SUM(B39:B42)</f>
        <v>970800</v>
      </c>
      <c r="C43" s="129">
        <v>955350</v>
      </c>
      <c r="D43" s="19">
        <f>SUM(D39:D41)</f>
        <v>15450</v>
      </c>
      <c r="E43" s="111"/>
      <c r="F43" s="112"/>
      <c r="G43" s="112"/>
      <c r="H43" s="112"/>
      <c r="I43" s="112"/>
      <c r="J43" s="40"/>
      <c r="K43" s="40"/>
      <c r="L43" s="113"/>
    </row>
  </sheetData>
  <mergeCells count="4">
    <mergeCell ref="F20:H20"/>
    <mergeCell ref="E2:L2"/>
    <mergeCell ref="E19:L19"/>
    <mergeCell ref="E38:L38"/>
  </mergeCells>
  <phoneticPr fontId="25"/>
  <printOptions horizontalCentered="1"/>
  <pageMargins left="0.31496062992125984" right="0.11811023622047245" top="0.74803149606299213" bottom="0.74803149606299213" header="0.31496062992125984" footer="0.31496062992125984"/>
  <pageSetup paperSize="9" scale="74" orientation="portrait" r:id="rId1"/>
  <headerFooter alignWithMargins="0"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0"/>
  <sheetViews>
    <sheetView tabSelected="1" topLeftCell="A13" zoomScaleNormal="100" workbookViewId="0">
      <selection activeCell="C25" sqref="C25"/>
    </sheetView>
  </sheetViews>
  <sheetFormatPr defaultColWidth="9" defaultRowHeight="13.5" x14ac:dyDescent="0.15"/>
  <cols>
    <col min="1" max="1" width="21.5" customWidth="1"/>
    <col min="2" max="3" width="14.125" customWidth="1"/>
    <col min="4" max="4" width="11" customWidth="1"/>
    <col min="6" max="6" width="3.5" customWidth="1"/>
    <col min="7" max="7" width="4.25" customWidth="1"/>
    <col min="8" max="8" width="34.625" customWidth="1"/>
    <col min="9" max="9" width="3.5" customWidth="1"/>
    <col min="10" max="10" width="7.5" customWidth="1"/>
    <col min="11" max="11" width="5.875" customWidth="1"/>
    <col min="13" max="13" width="4.125" customWidth="1"/>
  </cols>
  <sheetData>
    <row r="1" spans="1:13" ht="14.25" x14ac:dyDescent="0.15">
      <c r="A1" s="49" t="s">
        <v>2</v>
      </c>
      <c r="B1" s="46"/>
      <c r="C1" s="47"/>
      <c r="D1" s="12"/>
      <c r="E1" s="133"/>
      <c r="F1" s="12"/>
      <c r="G1" s="12"/>
      <c r="H1" s="12"/>
      <c r="I1" s="12"/>
      <c r="J1" s="12"/>
      <c r="K1" s="12"/>
      <c r="L1" s="12"/>
      <c r="M1" s="12"/>
    </row>
    <row r="2" spans="1:13" ht="14.25" thickBot="1" x14ac:dyDescent="0.2">
      <c r="A2" s="50" t="s">
        <v>11</v>
      </c>
      <c r="B2" s="51" t="s">
        <v>89</v>
      </c>
      <c r="C2" s="52" t="s">
        <v>116</v>
      </c>
      <c r="D2" s="50" t="s">
        <v>12</v>
      </c>
      <c r="E2" s="176" t="s">
        <v>13</v>
      </c>
      <c r="F2" s="177"/>
      <c r="G2" s="177"/>
      <c r="H2" s="177"/>
      <c r="I2" s="177"/>
      <c r="J2" s="177"/>
      <c r="K2" s="177"/>
      <c r="L2" s="177"/>
      <c r="M2" s="178"/>
    </row>
    <row r="3" spans="1:13" ht="24" customHeight="1" thickTop="1" x14ac:dyDescent="0.15">
      <c r="A3" s="134" t="s">
        <v>78</v>
      </c>
      <c r="B3" s="135">
        <f>E3*G3+E4*G4+E5*G5+E6*G6+E7*G7+E8*G8</f>
        <v>85900</v>
      </c>
      <c r="C3" s="1">
        <v>80900</v>
      </c>
      <c r="D3" s="136">
        <f>B3-C3</f>
        <v>5000</v>
      </c>
      <c r="E3" s="137">
        <v>37620</v>
      </c>
      <c r="F3" s="20" t="s">
        <v>79</v>
      </c>
      <c r="G3" s="20">
        <v>1</v>
      </c>
      <c r="H3" s="138" t="s">
        <v>125</v>
      </c>
      <c r="I3" s="138"/>
      <c r="J3" s="138"/>
      <c r="K3" s="138"/>
      <c r="L3" s="138"/>
      <c r="M3" s="139"/>
    </row>
    <row r="4" spans="1:13" x14ac:dyDescent="0.15">
      <c r="A4" s="56"/>
      <c r="B4" s="135"/>
      <c r="C4" s="1"/>
      <c r="D4" s="140"/>
      <c r="E4" s="137">
        <v>30</v>
      </c>
      <c r="F4" s="20" t="s">
        <v>79</v>
      </c>
      <c r="G4" s="20">
        <v>80</v>
      </c>
      <c r="H4" s="21" t="s">
        <v>126</v>
      </c>
      <c r="I4" s="21"/>
      <c r="J4" s="21"/>
      <c r="K4" s="21"/>
      <c r="L4" s="21"/>
      <c r="M4" s="27"/>
    </row>
    <row r="5" spans="1:13" ht="15" customHeight="1" x14ac:dyDescent="0.15">
      <c r="A5" s="56"/>
      <c r="B5" s="135"/>
      <c r="C5" s="1"/>
      <c r="D5" s="140"/>
      <c r="E5" s="141">
        <v>7520</v>
      </c>
      <c r="F5" s="20" t="s">
        <v>79</v>
      </c>
      <c r="G5" s="20">
        <v>1</v>
      </c>
      <c r="H5" s="142" t="s">
        <v>80</v>
      </c>
      <c r="I5" s="142"/>
      <c r="J5" s="142"/>
      <c r="K5" s="142"/>
      <c r="L5" s="142"/>
      <c r="M5" s="143"/>
    </row>
    <row r="6" spans="1:13" x14ac:dyDescent="0.15">
      <c r="A6" s="56"/>
      <c r="B6" s="135"/>
      <c r="C6" s="1"/>
      <c r="D6" s="140"/>
      <c r="E6" s="137">
        <v>180</v>
      </c>
      <c r="F6" s="20" t="s">
        <v>79</v>
      </c>
      <c r="G6" s="20">
        <v>2</v>
      </c>
      <c r="H6" s="21" t="s">
        <v>127</v>
      </c>
      <c r="I6" s="21"/>
      <c r="J6" s="21"/>
      <c r="K6" s="21"/>
      <c r="L6" s="21"/>
      <c r="M6" s="27"/>
    </row>
    <row r="7" spans="1:13" x14ac:dyDescent="0.15">
      <c r="A7" s="56"/>
      <c r="B7" s="135"/>
      <c r="C7" s="1"/>
      <c r="D7" s="140"/>
      <c r="E7" s="137">
        <v>19000</v>
      </c>
      <c r="F7" s="20"/>
      <c r="G7" s="20">
        <v>1</v>
      </c>
      <c r="H7" s="12" t="s">
        <v>81</v>
      </c>
      <c r="I7" s="21"/>
      <c r="J7" s="21"/>
      <c r="K7" s="21"/>
      <c r="L7" s="21"/>
      <c r="M7" s="27"/>
    </row>
    <row r="8" spans="1:13" ht="14.25" thickBot="1" x14ac:dyDescent="0.2">
      <c r="A8" s="56"/>
      <c r="B8" s="135"/>
      <c r="C8" s="1"/>
      <c r="D8" s="140"/>
      <c r="E8" s="137">
        <v>19000</v>
      </c>
      <c r="F8" s="20"/>
      <c r="G8" s="20">
        <v>1</v>
      </c>
      <c r="H8" s="12" t="s">
        <v>82</v>
      </c>
      <c r="I8" s="21"/>
      <c r="J8" s="21"/>
      <c r="K8" s="21"/>
      <c r="L8" s="21"/>
      <c r="M8" s="27"/>
    </row>
    <row r="9" spans="1:13" ht="14.25" thickTop="1" x14ac:dyDescent="0.15">
      <c r="A9" s="109" t="s">
        <v>19</v>
      </c>
      <c r="B9" s="110">
        <f>SUM(B3:B8)</f>
        <v>85900</v>
      </c>
      <c r="C9" s="110">
        <v>80900</v>
      </c>
      <c r="D9" s="110">
        <f>SUM(D3:D8)</f>
        <v>5000</v>
      </c>
      <c r="E9" s="39"/>
      <c r="F9" s="40"/>
      <c r="G9" s="40"/>
      <c r="H9" s="40"/>
      <c r="I9" s="40"/>
      <c r="J9" s="40"/>
      <c r="K9" s="40"/>
      <c r="L9" s="40"/>
      <c r="M9" s="113"/>
    </row>
    <row r="10" spans="1:13" x14ac:dyDescent="0.15">
      <c r="A10" s="12"/>
      <c r="B10" s="48"/>
      <c r="C10" s="114"/>
      <c r="D10" s="12"/>
      <c r="E10" s="133"/>
      <c r="F10" s="12"/>
      <c r="G10" s="12"/>
      <c r="H10" s="12"/>
      <c r="I10" s="12"/>
      <c r="J10" s="12"/>
      <c r="K10" s="12"/>
      <c r="L10" s="12"/>
      <c r="M10" s="12"/>
    </row>
    <row r="11" spans="1:13" ht="14.25" x14ac:dyDescent="0.15">
      <c r="A11" s="49" t="s">
        <v>58</v>
      </c>
      <c r="B11" s="46"/>
      <c r="C11" s="47"/>
      <c r="D11" s="12"/>
      <c r="E11" s="133"/>
      <c r="F11" s="12"/>
      <c r="G11" s="12"/>
      <c r="H11" s="12"/>
      <c r="I11" s="12"/>
      <c r="J11" s="12"/>
      <c r="K11" s="12"/>
      <c r="L11" s="12"/>
      <c r="M11" s="12"/>
    </row>
    <row r="12" spans="1:13" ht="14.25" thickBot="1" x14ac:dyDescent="0.2">
      <c r="A12" s="50" t="s">
        <v>11</v>
      </c>
      <c r="B12" s="51" t="s">
        <v>88</v>
      </c>
      <c r="C12" s="52" t="s">
        <v>71</v>
      </c>
      <c r="D12" s="50" t="s">
        <v>12</v>
      </c>
      <c r="E12" s="176" t="s">
        <v>13</v>
      </c>
      <c r="F12" s="177"/>
      <c r="G12" s="177"/>
      <c r="H12" s="177"/>
      <c r="I12" s="177"/>
      <c r="J12" s="177"/>
      <c r="K12" s="177"/>
      <c r="L12" s="177"/>
      <c r="M12" s="178"/>
    </row>
    <row r="13" spans="1:13" ht="14.25" thickTop="1" x14ac:dyDescent="0.15">
      <c r="A13" s="54" t="s">
        <v>3</v>
      </c>
      <c r="B13" s="144">
        <v>50000</v>
      </c>
      <c r="C13" s="144">
        <v>50000</v>
      </c>
      <c r="D13" s="92">
        <f>B13-C13</f>
        <v>0</v>
      </c>
      <c r="E13" s="145"/>
      <c r="F13" s="96"/>
      <c r="G13" s="96"/>
      <c r="H13" s="96"/>
      <c r="I13" s="96"/>
      <c r="J13" s="96"/>
      <c r="K13" s="96"/>
      <c r="L13" s="96"/>
      <c r="M13" s="97"/>
    </row>
    <row r="14" spans="1:13" x14ac:dyDescent="0.15">
      <c r="A14" s="55" t="s">
        <v>4</v>
      </c>
      <c r="B14" s="2">
        <v>20000</v>
      </c>
      <c r="C14" s="2">
        <v>20000</v>
      </c>
      <c r="D14" s="1">
        <f>B14-C14</f>
        <v>0</v>
      </c>
      <c r="E14" s="146"/>
      <c r="F14" s="21"/>
      <c r="G14" s="21"/>
      <c r="H14" s="21"/>
      <c r="I14" s="21"/>
      <c r="J14" s="21"/>
      <c r="K14" s="21"/>
      <c r="L14" s="21"/>
      <c r="M14" s="27"/>
    </row>
    <row r="15" spans="1:13" ht="14.25" thickBot="1" x14ac:dyDescent="0.2">
      <c r="A15" s="55" t="s">
        <v>65</v>
      </c>
      <c r="B15" s="2">
        <v>20000</v>
      </c>
      <c r="C15" s="2">
        <v>20000</v>
      </c>
      <c r="D15" s="1">
        <f>B15-C15</f>
        <v>0</v>
      </c>
      <c r="E15" s="146"/>
      <c r="F15" s="21"/>
      <c r="G15" s="21"/>
      <c r="H15" s="21"/>
      <c r="I15" s="21"/>
      <c r="J15" s="21"/>
      <c r="K15" s="21"/>
      <c r="L15" s="21"/>
      <c r="M15" s="27"/>
    </row>
    <row r="16" spans="1:13" ht="14.25" thickTop="1" x14ac:dyDescent="0.15">
      <c r="A16" s="59" t="s">
        <v>19</v>
      </c>
      <c r="B16" s="147">
        <f>SUM(B13:B15)</f>
        <v>90000</v>
      </c>
      <c r="C16" s="147">
        <v>90000</v>
      </c>
      <c r="D16" s="37">
        <f>SUM(D13:D15)</f>
        <v>0</v>
      </c>
      <c r="E16" s="148"/>
      <c r="F16" s="62"/>
      <c r="G16" s="62"/>
      <c r="H16" s="62"/>
      <c r="I16" s="62"/>
      <c r="J16" s="62"/>
      <c r="K16" s="62"/>
      <c r="L16" s="62"/>
      <c r="M16" s="63"/>
    </row>
    <row r="17" spans="1:13" x14ac:dyDescent="0.15">
      <c r="A17" s="12"/>
      <c r="B17" s="48"/>
      <c r="C17" s="114"/>
      <c r="D17" s="12"/>
      <c r="E17" s="133"/>
      <c r="F17" s="12"/>
      <c r="G17" s="12"/>
      <c r="H17" s="12"/>
      <c r="I17" s="12"/>
      <c r="J17" s="12"/>
      <c r="K17" s="12"/>
      <c r="L17" s="12"/>
      <c r="M17" s="12"/>
    </row>
    <row r="18" spans="1:13" ht="14.25" x14ac:dyDescent="0.15">
      <c r="A18" s="49" t="s">
        <v>5</v>
      </c>
      <c r="B18" s="46"/>
      <c r="C18" s="47"/>
      <c r="D18" s="12"/>
      <c r="E18" s="133"/>
      <c r="F18" s="12"/>
      <c r="G18" s="12"/>
      <c r="H18" s="12"/>
      <c r="I18" s="12"/>
      <c r="J18" s="12"/>
      <c r="K18" s="12"/>
      <c r="L18" s="12"/>
      <c r="M18" s="12"/>
    </row>
    <row r="19" spans="1:13" ht="14.25" thickBot="1" x14ac:dyDescent="0.2">
      <c r="A19" s="50" t="s">
        <v>11</v>
      </c>
      <c r="B19" s="51" t="s">
        <v>88</v>
      </c>
      <c r="C19" s="52" t="s">
        <v>71</v>
      </c>
      <c r="D19" s="50" t="s">
        <v>12</v>
      </c>
      <c r="E19" s="176" t="s">
        <v>6</v>
      </c>
      <c r="F19" s="177"/>
      <c r="G19" s="177"/>
      <c r="H19" s="177"/>
      <c r="I19" s="177"/>
      <c r="J19" s="177"/>
      <c r="K19" s="177"/>
      <c r="L19" s="177"/>
      <c r="M19" s="178"/>
    </row>
    <row r="20" spans="1:13" ht="14.25" thickTop="1" x14ac:dyDescent="0.15">
      <c r="A20" s="55" t="s">
        <v>66</v>
      </c>
      <c r="B20" s="144">
        <f>+E20*G20</f>
        <v>111000</v>
      </c>
      <c r="C20" s="92">
        <v>45000</v>
      </c>
      <c r="D20" s="149">
        <f t="shared" ref="D20:D29" si="0">B20-C20</f>
        <v>66000</v>
      </c>
      <c r="E20" s="25">
        <v>3000</v>
      </c>
      <c r="F20" s="20" t="s">
        <v>63</v>
      </c>
      <c r="G20" s="21">
        <v>37</v>
      </c>
      <c r="H20" s="21" t="s">
        <v>7</v>
      </c>
      <c r="I20" s="21"/>
      <c r="J20" s="21"/>
      <c r="K20" s="21"/>
      <c r="L20" s="21"/>
      <c r="M20" s="27"/>
    </row>
    <row r="21" spans="1:13" x14ac:dyDescent="0.15">
      <c r="A21" s="55" t="s">
        <v>67</v>
      </c>
      <c r="B21" s="2">
        <f>+E21*G21</f>
        <v>99530</v>
      </c>
      <c r="C21" s="1">
        <v>34000</v>
      </c>
      <c r="D21" s="1">
        <f t="shared" si="0"/>
        <v>65530</v>
      </c>
      <c r="E21" s="25">
        <f>1700+990</f>
        <v>2690</v>
      </c>
      <c r="F21" s="20" t="s">
        <v>63</v>
      </c>
      <c r="G21" s="21">
        <v>37</v>
      </c>
      <c r="H21" s="21" t="s">
        <v>90</v>
      </c>
      <c r="I21" s="21"/>
      <c r="J21" s="21"/>
      <c r="K21" s="21"/>
      <c r="L21" s="21"/>
      <c r="M21" s="27"/>
    </row>
    <row r="22" spans="1:13" x14ac:dyDescent="0.15">
      <c r="A22" s="55" t="s">
        <v>68</v>
      </c>
      <c r="B22" s="167">
        <f>+E22*G22+J22*K22</f>
        <v>108000</v>
      </c>
      <c r="C22" s="1">
        <v>144000</v>
      </c>
      <c r="D22" s="168">
        <f t="shared" si="0"/>
        <v>-36000</v>
      </c>
      <c r="E22" s="25">
        <v>1500</v>
      </c>
      <c r="F22" s="20" t="s">
        <v>63</v>
      </c>
      <c r="G22" s="169">
        <v>35</v>
      </c>
      <c r="H22" s="21" t="s">
        <v>7</v>
      </c>
      <c r="I22" s="20" t="s">
        <v>69</v>
      </c>
      <c r="J22" s="22">
        <v>1500</v>
      </c>
      <c r="K22" s="23">
        <v>37</v>
      </c>
      <c r="L22" s="21"/>
      <c r="M22" s="27"/>
    </row>
    <row r="23" spans="1:13" hidden="1" x14ac:dyDescent="0.15">
      <c r="A23" s="55"/>
      <c r="B23" s="2"/>
      <c r="C23" s="1"/>
      <c r="D23" s="1"/>
      <c r="E23" s="25"/>
      <c r="F23" s="20"/>
      <c r="G23" s="21"/>
      <c r="H23" s="21"/>
      <c r="I23" s="20"/>
      <c r="J23" s="150"/>
      <c r="K23" s="23"/>
      <c r="L23" s="21"/>
      <c r="M23" s="27"/>
    </row>
    <row r="24" spans="1:13" x14ac:dyDescent="0.15">
      <c r="A24" s="55" t="s">
        <v>83</v>
      </c>
      <c r="B24" s="167">
        <f>+E24*G24+J24*K24</f>
        <v>49500</v>
      </c>
      <c r="C24" s="1">
        <v>52800</v>
      </c>
      <c r="D24" s="1">
        <f t="shared" si="0"/>
        <v>-3300</v>
      </c>
      <c r="E24" s="25">
        <v>3300</v>
      </c>
      <c r="F24" s="20" t="s">
        <v>63</v>
      </c>
      <c r="G24" s="169">
        <v>7</v>
      </c>
      <c r="H24" s="21" t="s">
        <v>84</v>
      </c>
      <c r="I24" s="20" t="s">
        <v>69</v>
      </c>
      <c r="J24" s="22">
        <v>2200</v>
      </c>
      <c r="K24" s="23">
        <v>12</v>
      </c>
      <c r="L24" s="21" t="s">
        <v>85</v>
      </c>
      <c r="M24" s="27"/>
    </row>
    <row r="25" spans="1:13" x14ac:dyDescent="0.15">
      <c r="A25" s="55" t="s">
        <v>59</v>
      </c>
      <c r="B25" s="2">
        <v>0</v>
      </c>
      <c r="C25" s="1">
        <v>0</v>
      </c>
      <c r="D25" s="1">
        <f t="shared" si="0"/>
        <v>0</v>
      </c>
      <c r="E25" s="26"/>
      <c r="F25" s="20"/>
      <c r="G25" s="21"/>
      <c r="H25" s="21"/>
      <c r="I25" s="20"/>
      <c r="J25" s="22"/>
      <c r="K25" s="23"/>
      <c r="L25" s="21"/>
      <c r="M25" s="27"/>
    </row>
    <row r="26" spans="1:13" x14ac:dyDescent="0.15">
      <c r="A26" s="55" t="s">
        <v>60</v>
      </c>
      <c r="B26" s="2">
        <v>0</v>
      </c>
      <c r="C26" s="1">
        <v>0</v>
      </c>
      <c r="D26" s="1">
        <f t="shared" si="0"/>
        <v>0</v>
      </c>
      <c r="E26" s="26" t="s">
        <v>120</v>
      </c>
      <c r="F26" s="20"/>
      <c r="G26" s="21"/>
      <c r="H26" s="21"/>
      <c r="I26" s="20"/>
      <c r="J26" s="22"/>
      <c r="K26" s="23"/>
      <c r="L26" s="21"/>
      <c r="M26" s="27"/>
    </row>
    <row r="27" spans="1:13" x14ac:dyDescent="0.15">
      <c r="A27" s="55" t="s">
        <v>62</v>
      </c>
      <c r="B27" s="2">
        <f>+E27*G27</f>
        <v>80000</v>
      </c>
      <c r="C27" s="1">
        <v>60000</v>
      </c>
      <c r="D27" s="1">
        <f>B27-C27</f>
        <v>20000</v>
      </c>
      <c r="E27" s="26">
        <v>20000</v>
      </c>
      <c r="F27" s="20" t="s">
        <v>63</v>
      </c>
      <c r="G27" s="21">
        <v>4</v>
      </c>
      <c r="H27" s="21" t="s">
        <v>7</v>
      </c>
      <c r="I27" s="26"/>
      <c r="J27" s="26"/>
      <c r="K27" s="21"/>
      <c r="L27" s="21"/>
      <c r="M27" s="27"/>
    </row>
    <row r="28" spans="1:13" x14ac:dyDescent="0.15">
      <c r="A28" s="55" t="s">
        <v>61</v>
      </c>
      <c r="B28" s="2">
        <v>51000</v>
      </c>
      <c r="C28" s="1">
        <v>51000</v>
      </c>
      <c r="D28" s="1">
        <f t="shared" si="0"/>
        <v>0</v>
      </c>
      <c r="E28" s="38"/>
      <c r="F28" s="20"/>
      <c r="G28" s="21"/>
      <c r="H28" s="21"/>
      <c r="I28" s="20"/>
      <c r="J28" s="151"/>
      <c r="K28" s="23"/>
      <c r="L28" s="21"/>
      <c r="M28" s="27"/>
    </row>
    <row r="29" spans="1:13" ht="14.25" thickBot="1" x14ac:dyDescent="0.2">
      <c r="A29" s="55" t="s">
        <v>64</v>
      </c>
      <c r="B29" s="2">
        <v>25000</v>
      </c>
      <c r="C29" s="1">
        <v>25000</v>
      </c>
      <c r="D29" s="1">
        <f t="shared" si="0"/>
        <v>0</v>
      </c>
      <c r="E29" s="38"/>
      <c r="F29" s="20"/>
      <c r="G29" s="21"/>
      <c r="H29" s="21"/>
      <c r="I29" s="20"/>
      <c r="J29" s="151"/>
      <c r="K29" s="23"/>
      <c r="L29" s="21"/>
      <c r="M29" s="27"/>
    </row>
    <row r="30" spans="1:13" ht="14.25" thickTop="1" x14ac:dyDescent="0.15">
      <c r="A30" s="109" t="s">
        <v>19</v>
      </c>
      <c r="B30" s="170">
        <f>SUM(B20:B29)</f>
        <v>524030</v>
      </c>
      <c r="C30" s="110">
        <f>SUM(C20:C29)</f>
        <v>411800</v>
      </c>
      <c r="D30" s="170">
        <f t="shared" ref="D30" si="1">SUM(D20:D29)</f>
        <v>112230</v>
      </c>
      <c r="E30" s="39"/>
      <c r="F30" s="40"/>
      <c r="G30" s="40"/>
      <c r="H30" s="40"/>
      <c r="I30" s="40"/>
      <c r="J30" s="40"/>
      <c r="K30" s="40"/>
      <c r="L30" s="40"/>
      <c r="M30" s="113"/>
    </row>
  </sheetData>
  <mergeCells count="3">
    <mergeCell ref="E2:M2"/>
    <mergeCell ref="E12:M12"/>
    <mergeCell ref="E19:M19"/>
  </mergeCells>
  <phoneticPr fontId="25"/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headerFooter alignWithMargins="0"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収支予算明細書1</vt:lpstr>
      <vt:lpstr>収支予算明細書2</vt:lpstr>
      <vt:lpstr>収支予算明細書3</vt:lpstr>
      <vt:lpstr>収支予算明細書1!Print_Area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masashi</dc:creator>
  <cp:lastModifiedBy>中島</cp:lastModifiedBy>
  <cp:lastPrinted>2022-10-08T06:31:57Z</cp:lastPrinted>
  <dcterms:created xsi:type="dcterms:W3CDTF">2011-09-27T07:55:25Z</dcterms:created>
  <dcterms:modified xsi:type="dcterms:W3CDTF">2025-01-04T06:48:03Z</dcterms:modified>
</cp:coreProperties>
</file>