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年度12月度理事会(2)\shingi\rij12rs02\siryou\"/>
    </mc:Choice>
  </mc:AlternateContent>
  <xr:revisionPtr revIDLastSave="0" documentId="13_ncr:1_{E1639D39-7E4B-474B-B49E-8EFF5B46B536}" xr6:coauthVersionLast="47" xr6:coauthVersionMax="47" xr10:uidLastSave="{00000000-0000-0000-0000-000000000000}"/>
  <bookViews>
    <workbookView xWindow="-108" yWindow="-108" windowWidth="23256" windowHeight="12456" tabRatio="734" xr2:uid="{00000000-000D-0000-FFFF-FFFF00000000}"/>
  </bookViews>
  <sheets>
    <sheet name="財産目録" sheetId="11" r:id="rId1"/>
    <sheet name="貸借対照表" sheetId="13" r:id="rId2"/>
    <sheet name="収支予算書" sheetId="10" r:id="rId3"/>
    <sheet name="資金ベース収支予算書内訳付き" sheetId="15" r:id="rId4"/>
    <sheet name="損益ベース予算書" sheetId="12" r:id="rId5"/>
  </sheets>
  <definedNames>
    <definedName name="_xlnm._FilterDatabase" localSheetId="0" hidden="1">財産目録!$A$1:$E$18</definedName>
    <definedName name="_xlnm.Print_Area" localSheetId="2">収支予算書!$A$1:$S$107</definedName>
    <definedName name="_xlnm.Print_Titles" localSheetId="2">収支予算書!$A:$I,収支予算書!$3:$6</definedName>
  </definedNames>
  <calcPr calcId="191029"/>
  <customWorkbookViews>
    <customWorkbookView name="  - 個人用ビュー" guid="{C1FAFEBC-A3BA-4E2A-BB6E-2AAF69D0B6EC}" mergeInterval="0" personalView="1" maximized="1" windowWidth="1396" windowHeight="83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5" l="1"/>
  <c r="E35" i="15"/>
  <c r="I28" i="12"/>
  <c r="G25" i="15"/>
  <c r="I25" i="15"/>
  <c r="J25" i="15"/>
  <c r="I31" i="12"/>
  <c r="I30" i="12"/>
  <c r="I29" i="12"/>
  <c r="C31" i="12"/>
  <c r="C30" i="12"/>
  <c r="C29" i="12"/>
  <c r="C28" i="12"/>
  <c r="J19" i="10" l="1"/>
  <c r="B6" i="13"/>
  <c r="B7" i="13" s="1"/>
  <c r="E69" i="15" s="1"/>
  <c r="J27" i="10"/>
  <c r="E47" i="15"/>
  <c r="E49" i="15"/>
  <c r="E48" i="15"/>
  <c r="E46" i="15"/>
  <c r="E45" i="15"/>
  <c r="E44" i="15"/>
  <c r="H43" i="15"/>
  <c r="E42" i="15"/>
  <c r="H41" i="15"/>
  <c r="H36" i="15"/>
  <c r="E40" i="15"/>
  <c r="E39" i="15"/>
  <c r="E38" i="15"/>
  <c r="E37" i="15"/>
  <c r="E34" i="15"/>
  <c r="E33" i="15" l="1"/>
  <c r="E60" i="15"/>
  <c r="G32" i="15"/>
  <c r="Q50" i="10" l="1"/>
  <c r="Q84" i="10" s="1"/>
  <c r="E6" i="13"/>
  <c r="J27" i="15"/>
  <c r="K35" i="15"/>
  <c r="E35" i="12" s="1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H33" i="15"/>
  <c r="H32" i="15" s="1"/>
  <c r="J59" i="15" l="1"/>
  <c r="K59" i="15" s="1"/>
  <c r="E60" i="12" s="1"/>
  <c r="F27" i="15" l="1"/>
  <c r="H27" i="15"/>
  <c r="I27" i="15"/>
  <c r="G27" i="15"/>
  <c r="J84" i="10"/>
  <c r="Q10" i="10"/>
  <c r="S72" i="10"/>
  <c r="S71" i="10"/>
  <c r="E54" i="15"/>
  <c r="E52" i="15"/>
  <c r="S67" i="10"/>
  <c r="Q12" i="10"/>
  <c r="G6" i="13"/>
  <c r="G7" i="13" s="1"/>
  <c r="G12" i="13"/>
  <c r="P48" i="10"/>
  <c r="S48" i="10" s="1"/>
  <c r="C12" i="13"/>
  <c r="K28" i="15"/>
  <c r="E28" i="12" s="1"/>
  <c r="K28" i="12" s="1"/>
  <c r="K29" i="15"/>
  <c r="E29" i="12" s="1"/>
  <c r="K29" i="12" s="1"/>
  <c r="E27" i="15"/>
  <c r="J62" i="15"/>
  <c r="Q19" i="10"/>
  <c r="E20" i="15" s="1"/>
  <c r="K27" i="10"/>
  <c r="K84" i="10" s="1"/>
  <c r="P45" i="10"/>
  <c r="P44" i="10"/>
  <c r="K30" i="15"/>
  <c r="E30" i="12" s="1"/>
  <c r="K30" i="12" s="1"/>
  <c r="E62" i="15"/>
  <c r="K67" i="15"/>
  <c r="I66" i="15"/>
  <c r="H66" i="15"/>
  <c r="G66" i="15"/>
  <c r="F66" i="15"/>
  <c r="E66" i="15"/>
  <c r="K65" i="15"/>
  <c r="E66" i="12" s="1"/>
  <c r="K64" i="15"/>
  <c r="E65" i="12" s="1"/>
  <c r="K61" i="15"/>
  <c r="E62" i="12" s="1"/>
  <c r="E61" i="12" s="1"/>
  <c r="E63" i="12" s="1"/>
  <c r="I60" i="15"/>
  <c r="I62" i="15" s="1"/>
  <c r="H60" i="15"/>
  <c r="H62" i="15" s="1"/>
  <c r="G60" i="15"/>
  <c r="G62" i="15" s="1"/>
  <c r="F60" i="15"/>
  <c r="F62" i="15" s="1"/>
  <c r="K53" i="15"/>
  <c r="E49" i="12"/>
  <c r="K49" i="12" s="1"/>
  <c r="E46" i="12"/>
  <c r="K46" i="12" s="1"/>
  <c r="E45" i="12"/>
  <c r="K45" i="12" s="1"/>
  <c r="E43" i="12"/>
  <c r="K43" i="12" s="1"/>
  <c r="E42" i="12"/>
  <c r="K42" i="12" s="1"/>
  <c r="E41" i="12"/>
  <c r="K41" i="12" s="1"/>
  <c r="E40" i="12"/>
  <c r="K40" i="12" s="1"/>
  <c r="K34" i="15"/>
  <c r="J32" i="15"/>
  <c r="J56" i="15" s="1"/>
  <c r="I32" i="15"/>
  <c r="K31" i="15"/>
  <c r="E31" i="12" s="1"/>
  <c r="K31" i="12" s="1"/>
  <c r="K19" i="15"/>
  <c r="E19" i="12" s="1"/>
  <c r="K18" i="15"/>
  <c r="E18" i="12" s="1"/>
  <c r="K17" i="15"/>
  <c r="E17" i="12" s="1"/>
  <c r="K16" i="15"/>
  <c r="Q106" i="10"/>
  <c r="O106" i="10"/>
  <c r="N106" i="10"/>
  <c r="M106" i="10"/>
  <c r="K106" i="10"/>
  <c r="J106" i="10"/>
  <c r="P105" i="10"/>
  <c r="L105" i="10"/>
  <c r="P104" i="10"/>
  <c r="L104" i="10"/>
  <c r="R97" i="10"/>
  <c r="Q97" i="10"/>
  <c r="O97" i="10"/>
  <c r="N97" i="10"/>
  <c r="M97" i="10"/>
  <c r="K97" i="10"/>
  <c r="J97" i="10"/>
  <c r="P96" i="10"/>
  <c r="L96" i="10"/>
  <c r="R94" i="10"/>
  <c r="O94" i="10"/>
  <c r="O98" i="10" s="1"/>
  <c r="N94" i="10"/>
  <c r="N98" i="10" s="1"/>
  <c r="M94" i="10"/>
  <c r="M98" i="10" s="1"/>
  <c r="K94" i="10"/>
  <c r="J94" i="10"/>
  <c r="J98" i="10" s="1"/>
  <c r="P93" i="10"/>
  <c r="L93" i="10"/>
  <c r="Q92" i="10"/>
  <c r="Q93" i="10" s="1"/>
  <c r="P92" i="10"/>
  <c r="L92" i="10"/>
  <c r="R89" i="10"/>
  <c r="Q89" i="10"/>
  <c r="O89" i="10"/>
  <c r="N89" i="10"/>
  <c r="M89" i="10"/>
  <c r="K89" i="10"/>
  <c r="J89" i="10"/>
  <c r="L89" i="10" s="1"/>
  <c r="P88" i="10"/>
  <c r="L88" i="10"/>
  <c r="P87" i="10"/>
  <c r="L87" i="10"/>
  <c r="P86" i="10"/>
  <c r="L86" i="10"/>
  <c r="S83" i="10"/>
  <c r="S82" i="10"/>
  <c r="S81" i="10"/>
  <c r="K55" i="15" s="1"/>
  <c r="E56" i="12" s="1"/>
  <c r="S80" i="10"/>
  <c r="S79" i="10"/>
  <c r="S78" i="10"/>
  <c r="S77" i="10"/>
  <c r="S76" i="10"/>
  <c r="E50" i="15" s="1"/>
  <c r="S75" i="10"/>
  <c r="S74" i="10"/>
  <c r="S73" i="10"/>
  <c r="S70" i="10"/>
  <c r="E44" i="12"/>
  <c r="S69" i="10"/>
  <c r="S68" i="10"/>
  <c r="S66" i="10"/>
  <c r="S65" i="10"/>
  <c r="S64" i="10"/>
  <c r="S63" i="10"/>
  <c r="S62" i="10"/>
  <c r="S61" i="10"/>
  <c r="S60" i="10"/>
  <c r="S59" i="10"/>
  <c r="S58" i="10"/>
  <c r="S57" i="10"/>
  <c r="S56" i="10"/>
  <c r="S55" i="10"/>
  <c r="S54" i="10"/>
  <c r="S53" i="10"/>
  <c r="S52" i="10"/>
  <c r="S51" i="10"/>
  <c r="R50" i="10"/>
  <c r="S50" i="10" s="1"/>
  <c r="P49" i="10"/>
  <c r="L49" i="10"/>
  <c r="S49" i="10" s="1"/>
  <c r="P47" i="10"/>
  <c r="L47" i="10"/>
  <c r="P46" i="10"/>
  <c r="L46" i="10"/>
  <c r="L45" i="10"/>
  <c r="L44" i="10"/>
  <c r="P43" i="10"/>
  <c r="L43" i="10"/>
  <c r="P42" i="10"/>
  <c r="L42" i="10"/>
  <c r="P41" i="10"/>
  <c r="L41" i="10"/>
  <c r="P40" i="10"/>
  <c r="L40" i="10"/>
  <c r="P39" i="10"/>
  <c r="L39" i="10"/>
  <c r="S39" i="10" s="1"/>
  <c r="P38" i="10"/>
  <c r="P37" i="10"/>
  <c r="P36" i="10"/>
  <c r="P35" i="10"/>
  <c r="P34" i="10"/>
  <c r="P33" i="10"/>
  <c r="P32" i="10"/>
  <c r="P31" i="10"/>
  <c r="P30" i="10"/>
  <c r="P29" i="10"/>
  <c r="P28" i="10"/>
  <c r="R27" i="10"/>
  <c r="O27" i="10"/>
  <c r="O84" i="10" s="1"/>
  <c r="N27" i="10"/>
  <c r="N84" i="10" s="1"/>
  <c r="P24" i="10"/>
  <c r="L24" i="10"/>
  <c r="P23" i="10"/>
  <c r="L23" i="10"/>
  <c r="P22" i="10"/>
  <c r="L22" i="10"/>
  <c r="R21" i="10"/>
  <c r="O21" i="10"/>
  <c r="N21" i="10"/>
  <c r="M21" i="10"/>
  <c r="J21" i="10"/>
  <c r="L21" i="10" s="1"/>
  <c r="P20" i="10"/>
  <c r="L20" i="10"/>
  <c r="R19" i="10"/>
  <c r="O19" i="10"/>
  <c r="N19" i="10"/>
  <c r="M19" i="10"/>
  <c r="K19" i="10"/>
  <c r="P18" i="10"/>
  <c r="L18" i="10"/>
  <c r="R17" i="10"/>
  <c r="Q17" i="10"/>
  <c r="O17" i="10"/>
  <c r="N17" i="10"/>
  <c r="M17" i="10"/>
  <c r="K17" i="10"/>
  <c r="J17" i="10"/>
  <c r="P16" i="10"/>
  <c r="L16" i="10"/>
  <c r="S16" i="10" s="1"/>
  <c r="E14" i="15" s="1"/>
  <c r="P15" i="10"/>
  <c r="L15" i="10"/>
  <c r="P14" i="10"/>
  <c r="L14" i="10"/>
  <c r="P13" i="10"/>
  <c r="L13" i="10"/>
  <c r="R12" i="10"/>
  <c r="O12" i="10"/>
  <c r="N12" i="10"/>
  <c r="M12" i="10"/>
  <c r="K12" i="10"/>
  <c r="J12" i="10"/>
  <c r="P11" i="10"/>
  <c r="L11" i="10"/>
  <c r="R10" i="10"/>
  <c r="O10" i="10"/>
  <c r="N10" i="10"/>
  <c r="M10" i="10"/>
  <c r="K10" i="10"/>
  <c r="J10" i="10"/>
  <c r="E20" i="11"/>
  <c r="E14" i="11"/>
  <c r="B11" i="13"/>
  <c r="B12" i="13" s="1"/>
  <c r="F6" i="13"/>
  <c r="F7" i="13" s="1"/>
  <c r="I69" i="15" s="1"/>
  <c r="E7" i="13"/>
  <c r="H69" i="15" s="1"/>
  <c r="D6" i="13"/>
  <c r="D7" i="13" s="1"/>
  <c r="C6" i="13"/>
  <c r="C7" i="13" s="1"/>
  <c r="H15" i="13"/>
  <c r="F12" i="13"/>
  <c r="E12" i="13"/>
  <c r="D12" i="13"/>
  <c r="S86" i="10"/>
  <c r="S40" i="10"/>
  <c r="R98" i="10"/>
  <c r="K19" i="12"/>
  <c r="K18" i="12"/>
  <c r="K17" i="12"/>
  <c r="K67" i="12"/>
  <c r="E51" i="12"/>
  <c r="K51" i="12" s="1"/>
  <c r="E68" i="12"/>
  <c r="E34" i="12"/>
  <c r="K34" i="12" s="1"/>
  <c r="E37" i="12"/>
  <c r="K37" i="12" s="1"/>
  <c r="E38" i="12"/>
  <c r="K38" i="12" s="1"/>
  <c r="E39" i="12"/>
  <c r="K39" i="12" s="1"/>
  <c r="E47" i="12"/>
  <c r="K47" i="12" s="1"/>
  <c r="K62" i="12"/>
  <c r="K35" i="12"/>
  <c r="E54" i="12"/>
  <c r="K54" i="12" s="1"/>
  <c r="E48" i="12"/>
  <c r="K48" i="12" s="1"/>
  <c r="Q21" i="10"/>
  <c r="L37" i="10"/>
  <c r="L38" i="10"/>
  <c r="L34" i="10"/>
  <c r="S34" i="10" s="1"/>
  <c r="L33" i="10"/>
  <c r="S33" i="10" s="1"/>
  <c r="L30" i="10"/>
  <c r="L36" i="10"/>
  <c r="L32" i="10"/>
  <c r="L29" i="10"/>
  <c r="L31" i="10"/>
  <c r="L35" i="10"/>
  <c r="L28" i="10"/>
  <c r="S20" i="10" l="1"/>
  <c r="S11" i="10"/>
  <c r="E15" i="15" s="1"/>
  <c r="K15" i="15" s="1"/>
  <c r="E15" i="12" s="1"/>
  <c r="K15" i="12" s="1"/>
  <c r="L17" i="10"/>
  <c r="S18" i="10"/>
  <c r="S37" i="10"/>
  <c r="S42" i="10"/>
  <c r="S23" i="10"/>
  <c r="E23" i="15" s="1"/>
  <c r="C13" i="13"/>
  <c r="L106" i="10"/>
  <c r="S30" i="10"/>
  <c r="M25" i="10"/>
  <c r="S35" i="10"/>
  <c r="H56" i="15"/>
  <c r="O25" i="10"/>
  <c r="O85" i="10" s="1"/>
  <c r="O90" i="10" s="1"/>
  <c r="O100" i="10" s="1"/>
  <c r="O101" i="10" s="1"/>
  <c r="O102" i="10" s="1"/>
  <c r="O107" i="10" s="1"/>
  <c r="R25" i="10"/>
  <c r="P89" i="10"/>
  <c r="S89" i="10" s="1"/>
  <c r="S22" i="10"/>
  <c r="E22" i="15" s="1"/>
  <c r="K22" i="15" s="1"/>
  <c r="S41" i="10"/>
  <c r="S87" i="10"/>
  <c r="L12" i="10"/>
  <c r="S14" i="10"/>
  <c r="E12" i="15" s="1"/>
  <c r="K12" i="15" s="1"/>
  <c r="E12" i="12" s="1"/>
  <c r="K12" i="12" s="1"/>
  <c r="P12" i="10"/>
  <c r="L27" i="10"/>
  <c r="J25" i="10"/>
  <c r="J85" i="10" s="1"/>
  <c r="S88" i="10"/>
  <c r="N25" i="10"/>
  <c r="N85" i="10" s="1"/>
  <c r="N90" i="10" s="1"/>
  <c r="N100" i="10" s="1"/>
  <c r="N101" i="10" s="1"/>
  <c r="N102" i="10" s="1"/>
  <c r="N107" i="10" s="1"/>
  <c r="L19" i="10"/>
  <c r="S31" i="10"/>
  <c r="R84" i="10"/>
  <c r="R85" i="10" s="1"/>
  <c r="R90" i="10" s="1"/>
  <c r="R100" i="10" s="1"/>
  <c r="R101" i="10" s="1"/>
  <c r="R102" i="10" s="1"/>
  <c r="P17" i="10"/>
  <c r="S17" i="10" s="1"/>
  <c r="S32" i="10"/>
  <c r="H11" i="13"/>
  <c r="S47" i="10"/>
  <c r="S28" i="10"/>
  <c r="H12" i="13"/>
  <c r="S43" i="10"/>
  <c r="K98" i="10"/>
  <c r="L98" i="10" s="1"/>
  <c r="E22" i="11"/>
  <c r="K70" i="12" s="1"/>
  <c r="S13" i="10"/>
  <c r="E11" i="15" s="1"/>
  <c r="K11" i="15" s="1"/>
  <c r="E11" i="12" s="1"/>
  <c r="S96" i="10"/>
  <c r="P106" i="10"/>
  <c r="S46" i="10"/>
  <c r="L97" i="10"/>
  <c r="K25" i="10"/>
  <c r="K85" i="10" s="1"/>
  <c r="K90" i="10" s="1"/>
  <c r="P19" i="10"/>
  <c r="S19" i="10" s="1"/>
  <c r="P94" i="10"/>
  <c r="P97" i="10"/>
  <c r="S44" i="10"/>
  <c r="S15" i="10"/>
  <c r="H13" i="15" s="1"/>
  <c r="E13" i="12" s="1"/>
  <c r="K13" i="12" s="1"/>
  <c r="P21" i="10"/>
  <c r="S21" i="10" s="1"/>
  <c r="S24" i="10"/>
  <c r="S92" i="10"/>
  <c r="K62" i="15"/>
  <c r="K27" i="15"/>
  <c r="K52" i="15"/>
  <c r="E53" i="12" s="1"/>
  <c r="E52" i="12" s="1"/>
  <c r="K50" i="15"/>
  <c r="E32" i="15"/>
  <c r="E56" i="15" s="1"/>
  <c r="S38" i="10"/>
  <c r="G17" i="13"/>
  <c r="G18" i="13" s="1"/>
  <c r="G19" i="13" s="1"/>
  <c r="K16" i="12"/>
  <c r="Q25" i="10"/>
  <c r="Q85" i="10" s="1"/>
  <c r="E50" i="12"/>
  <c r="K50" i="12" s="1"/>
  <c r="E14" i="12"/>
  <c r="K14" i="12" s="1"/>
  <c r="K14" i="15"/>
  <c r="S93" i="10"/>
  <c r="Q94" i="10"/>
  <c r="Q98" i="10" s="1"/>
  <c r="S45" i="10"/>
  <c r="E16" i="12"/>
  <c r="K23" i="15"/>
  <c r="E23" i="12"/>
  <c r="K23" i="12" s="1"/>
  <c r="K20" i="15"/>
  <c r="E20" i="12" s="1"/>
  <c r="K20" i="12" s="1"/>
  <c r="P98" i="10"/>
  <c r="K56" i="12"/>
  <c r="M27" i="10"/>
  <c r="F13" i="13"/>
  <c r="P10" i="10"/>
  <c r="L94" i="10"/>
  <c r="K66" i="15"/>
  <c r="E67" i="12" s="1"/>
  <c r="K51" i="15"/>
  <c r="L10" i="10"/>
  <c r="S29" i="10"/>
  <c r="F17" i="13"/>
  <c r="F18" i="13" s="1"/>
  <c r="F19" i="13" s="1"/>
  <c r="D13" i="13"/>
  <c r="G13" i="13"/>
  <c r="S36" i="10"/>
  <c r="L84" i="10"/>
  <c r="I56" i="15"/>
  <c r="I57" i="15" s="1"/>
  <c r="I68" i="15" s="1"/>
  <c r="I70" i="15" s="1"/>
  <c r="J69" i="15"/>
  <c r="E13" i="13"/>
  <c r="E17" i="13"/>
  <c r="E18" i="13" s="1"/>
  <c r="E19" i="13" s="1"/>
  <c r="F69" i="15"/>
  <c r="C17" i="13"/>
  <c r="C18" i="13" s="1"/>
  <c r="C19" i="13" s="1"/>
  <c r="B17" i="13"/>
  <c r="B18" i="13" s="1"/>
  <c r="B19" i="13" s="1"/>
  <c r="B13" i="13"/>
  <c r="G56" i="15"/>
  <c r="G57" i="15" s="1"/>
  <c r="G68" i="15" s="1"/>
  <c r="H6" i="13"/>
  <c r="H7" i="13" s="1"/>
  <c r="G69" i="15"/>
  <c r="D17" i="13"/>
  <c r="K44" i="12"/>
  <c r="K27" i="12"/>
  <c r="E27" i="12"/>
  <c r="K60" i="15"/>
  <c r="F32" i="15"/>
  <c r="F56" i="15" s="1"/>
  <c r="K54" i="15"/>
  <c r="E55" i="12" s="1"/>
  <c r="K55" i="12" s="1"/>
  <c r="P25" i="10" l="1"/>
  <c r="K69" i="15"/>
  <c r="E10" i="15"/>
  <c r="E21" i="15"/>
  <c r="K21" i="15" s="1"/>
  <c r="E22" i="12" s="1"/>
  <c r="K22" i="12" s="1"/>
  <c r="K21" i="12" s="1"/>
  <c r="J90" i="10"/>
  <c r="J99" i="10" s="1"/>
  <c r="L99" i="10" s="1"/>
  <c r="L85" i="10"/>
  <c r="S12" i="10"/>
  <c r="K53" i="12"/>
  <c r="K52" i="12" s="1"/>
  <c r="K13" i="15"/>
  <c r="K10" i="15" s="1"/>
  <c r="S98" i="10"/>
  <c r="H10" i="15"/>
  <c r="H25" i="15" s="1"/>
  <c r="H57" i="15" s="1"/>
  <c r="H68" i="15" s="1"/>
  <c r="H70" i="15" s="1"/>
  <c r="K100" i="10"/>
  <c r="L25" i="10"/>
  <c r="S25" i="10" s="1"/>
  <c r="S94" i="10"/>
  <c r="S97" i="10"/>
  <c r="H13" i="13"/>
  <c r="F25" i="15"/>
  <c r="F57" i="15" s="1"/>
  <c r="F68" i="15" s="1"/>
  <c r="F70" i="15" s="1"/>
  <c r="P27" i="10"/>
  <c r="S27" i="10" s="1"/>
  <c r="M84" i="10"/>
  <c r="R104" i="10"/>
  <c r="R105" i="10"/>
  <c r="S105" i="10" s="1"/>
  <c r="S10" i="10"/>
  <c r="Q90" i="10"/>
  <c r="P101" i="10"/>
  <c r="G70" i="15"/>
  <c r="H17" i="13"/>
  <c r="D18" i="13"/>
  <c r="K11" i="12"/>
  <c r="K10" i="12" s="1"/>
  <c r="E10" i="12"/>
  <c r="J100" i="10" l="1"/>
  <c r="J102" i="10" s="1"/>
  <c r="J107" i="10" s="1"/>
  <c r="L90" i="10"/>
  <c r="K25" i="15"/>
  <c r="E21" i="12"/>
  <c r="E25" i="15"/>
  <c r="E57" i="15" s="1"/>
  <c r="E68" i="15" s="1"/>
  <c r="E70" i="15" s="1"/>
  <c r="E24" i="12"/>
  <c r="K24" i="12" s="1"/>
  <c r="K25" i="12" s="1"/>
  <c r="K101" i="10"/>
  <c r="L101" i="10" s="1"/>
  <c r="J57" i="15"/>
  <c r="J68" i="15" s="1"/>
  <c r="J70" i="15" s="1"/>
  <c r="E70" i="12"/>
  <c r="R106" i="10"/>
  <c r="S104" i="10"/>
  <c r="P84" i="10"/>
  <c r="S84" i="10" s="1"/>
  <c r="M85" i="10"/>
  <c r="L100" i="10"/>
  <c r="D19" i="13"/>
  <c r="H19" i="13" s="1"/>
  <c r="Q101" i="10" s="1"/>
  <c r="H18" i="13"/>
  <c r="E25" i="12" l="1"/>
  <c r="L102" i="10"/>
  <c r="K102" i="10"/>
  <c r="K107" i="10" s="1"/>
  <c r="L107" i="10" s="1"/>
  <c r="P85" i="10"/>
  <c r="S85" i="10" s="1"/>
  <c r="M90" i="10"/>
  <c r="S106" i="10"/>
  <c r="R107" i="10"/>
  <c r="S101" i="10"/>
  <c r="M99" i="10" l="1"/>
  <c r="P90" i="10"/>
  <c r="S90" i="10" s="1"/>
  <c r="M100" i="10" l="1"/>
  <c r="P99" i="10"/>
  <c r="Q99" i="10"/>
  <c r="Q100" i="10" s="1"/>
  <c r="Q102" i="10" l="1"/>
  <c r="Q107" i="10" s="1"/>
  <c r="S99" i="10"/>
  <c r="M102" i="10"/>
  <c r="M107" i="10" s="1"/>
  <c r="P107" i="10" s="1"/>
  <c r="P100" i="10"/>
  <c r="P102" i="10" l="1"/>
  <c r="S100" i="10"/>
  <c r="S102" i="10" l="1"/>
  <c r="S107" i="10" s="1"/>
  <c r="K33" i="15"/>
  <c r="K32" i="15" s="1"/>
  <c r="K56" i="15" s="1"/>
  <c r="K57" i="15" s="1"/>
  <c r="K68" i="15" s="1"/>
  <c r="K70" i="15" s="1"/>
  <c r="E36" i="12"/>
  <c r="K36" i="12" s="1"/>
  <c r="K33" i="12" l="1"/>
  <c r="K32" i="12" s="1"/>
  <c r="E33" i="12"/>
  <c r="E32" i="12" l="1"/>
  <c r="E57" i="12" s="1"/>
  <c r="E58" i="12" s="1"/>
  <c r="E69" i="12" s="1"/>
  <c r="K57" i="12"/>
  <c r="K58" i="12" s="1"/>
  <c r="K63" i="12" s="1"/>
  <c r="K69" i="12" s="1"/>
  <c r="K71" i="12" s="1"/>
  <c r="K76" i="12" s="1"/>
  <c r="E71" i="12" l="1"/>
</calcChain>
</file>

<file path=xl/sharedStrings.xml><?xml version="1.0" encoding="utf-8"?>
<sst xmlns="http://schemas.openxmlformats.org/spreadsheetml/2006/main" count="394" uniqueCount="235">
  <si>
    <t>科目</t>
    <rPh sb="0" eb="1">
      <t>カ</t>
    </rPh>
    <rPh sb="1" eb="2">
      <t>メ</t>
    </rPh>
    <phoneticPr fontId="3"/>
  </si>
  <si>
    <t>Ⅰ一般正味財産増減の部</t>
    <rPh sb="1" eb="3">
      <t>イッパン</t>
    </rPh>
    <rPh sb="3" eb="5">
      <t>ショウミ</t>
    </rPh>
    <rPh sb="5" eb="7">
      <t>ザイサン</t>
    </rPh>
    <rPh sb="7" eb="9">
      <t>ゾウゲン</t>
    </rPh>
    <rPh sb="10" eb="11">
      <t>ブ</t>
    </rPh>
    <phoneticPr fontId="3"/>
  </si>
  <si>
    <t>会場設営費</t>
  </si>
  <si>
    <t>企画・演出費</t>
  </si>
  <si>
    <t>講師関係費</t>
  </si>
  <si>
    <t>広報費</t>
  </si>
  <si>
    <t>資料作成費</t>
  </si>
  <si>
    <t>報告書作成費</t>
  </si>
  <si>
    <t>懇親会費</t>
  </si>
  <si>
    <t>旅費交通費</t>
  </si>
  <si>
    <t>参加記念品費</t>
  </si>
  <si>
    <t>保険料</t>
  </si>
  <si>
    <t>委員会雑費</t>
  </si>
  <si>
    <t>給料手当</t>
  </si>
  <si>
    <t>通信・発送費</t>
  </si>
  <si>
    <t>事務室賃借料</t>
  </si>
  <si>
    <t>事務室光熱・水道費</t>
  </si>
  <si>
    <t>事務消耗品費</t>
  </si>
  <si>
    <t>基本資料作成費</t>
  </si>
  <si>
    <t>インフォメーション関係費</t>
  </si>
  <si>
    <t>備品費</t>
  </si>
  <si>
    <t>慶弔費</t>
  </si>
  <si>
    <t>国際渉外費</t>
  </si>
  <si>
    <t>雑費</t>
  </si>
  <si>
    <t>負担金支出</t>
  </si>
  <si>
    <t>総会・例会会場費</t>
  </si>
  <si>
    <t>理事会会場費</t>
  </si>
  <si>
    <t>同好会費</t>
  </si>
  <si>
    <t>その他管理費</t>
    <rPh sb="2" eb="3">
      <t>タ</t>
    </rPh>
    <rPh sb="3" eb="6">
      <t>カンリヒ</t>
    </rPh>
    <phoneticPr fontId="3"/>
  </si>
  <si>
    <t>補助金収入</t>
    <rPh sb="0" eb="3">
      <t>ホジョキン</t>
    </rPh>
    <rPh sb="3" eb="5">
      <t>シュウニュウ</t>
    </rPh>
    <phoneticPr fontId="3"/>
  </si>
  <si>
    <t>法人会計</t>
    <rPh sb="0" eb="2">
      <t>ホウジン</t>
    </rPh>
    <rPh sb="2" eb="4">
      <t>カイケイ</t>
    </rPh>
    <phoneticPr fontId="3"/>
  </si>
  <si>
    <t>共通</t>
    <rPh sb="0" eb="2">
      <t>キョウツウ</t>
    </rPh>
    <phoneticPr fontId="3"/>
  </si>
  <si>
    <t>小計</t>
    <rPh sb="0" eb="2">
      <t>ショウケイ</t>
    </rPh>
    <phoneticPr fontId="3"/>
  </si>
  <si>
    <t>他1</t>
    <rPh sb="0" eb="1">
      <t>タ</t>
    </rPh>
    <phoneticPr fontId="3"/>
  </si>
  <si>
    <t>その他会計</t>
    <rPh sb="2" eb="3">
      <t>タ</t>
    </rPh>
    <rPh sb="3" eb="5">
      <t>カイケイ</t>
    </rPh>
    <phoneticPr fontId="3"/>
  </si>
  <si>
    <t>その他</t>
    <rPh sb="2" eb="3">
      <t>タ</t>
    </rPh>
    <phoneticPr fontId="3"/>
  </si>
  <si>
    <t>(単位：円）</t>
    <rPh sb="1" eb="3">
      <t>タンイ</t>
    </rPh>
    <rPh sb="4" eb="5">
      <t>エン</t>
    </rPh>
    <phoneticPr fontId="3"/>
  </si>
  <si>
    <t>実施事業等会計</t>
    <rPh sb="0" eb="2">
      <t>ジッシ</t>
    </rPh>
    <rPh sb="2" eb="5">
      <t>ジギョウトウ</t>
    </rPh>
    <rPh sb="5" eb="7">
      <t>カイケイ</t>
    </rPh>
    <phoneticPr fontId="3"/>
  </si>
  <si>
    <t>内部取引控除</t>
    <rPh sb="0" eb="2">
      <t>ナイブ</t>
    </rPh>
    <rPh sb="2" eb="4">
      <t>トリヒキ</t>
    </rPh>
    <rPh sb="4" eb="6">
      <t>コウジョ</t>
    </rPh>
    <phoneticPr fontId="3"/>
  </si>
  <si>
    <t>合計</t>
    <rPh sb="0" eb="2">
      <t>ゴウケイ</t>
    </rPh>
    <phoneticPr fontId="3"/>
  </si>
  <si>
    <t>受取入会金</t>
    <rPh sb="0" eb="2">
      <t>ウケトリ</t>
    </rPh>
    <rPh sb="2" eb="5">
      <t>ニュウカイキン</t>
    </rPh>
    <phoneticPr fontId="3"/>
  </si>
  <si>
    <t>受取会費</t>
    <rPh sb="0" eb="2">
      <t>ウケトリ</t>
    </rPh>
    <rPh sb="2" eb="4">
      <t>カイヒ</t>
    </rPh>
    <phoneticPr fontId="3"/>
  </si>
  <si>
    <t>受取補助金等</t>
    <rPh sb="0" eb="2">
      <t>ウケトリ</t>
    </rPh>
    <rPh sb="2" eb="6">
      <t>ホジョキントウ</t>
    </rPh>
    <phoneticPr fontId="3"/>
  </si>
  <si>
    <t>受取寄付金</t>
    <rPh sb="0" eb="2">
      <t>ウケトリ</t>
    </rPh>
    <rPh sb="2" eb="5">
      <t>キフキン</t>
    </rPh>
    <phoneticPr fontId="3"/>
  </si>
  <si>
    <t>雑収益</t>
    <rPh sb="0" eb="3">
      <t>ザツシュウエキ</t>
    </rPh>
    <phoneticPr fontId="3"/>
  </si>
  <si>
    <t>経常収益計</t>
    <phoneticPr fontId="3"/>
  </si>
  <si>
    <t>事業費</t>
    <rPh sb="0" eb="3">
      <t>ジギョウヒ</t>
    </rPh>
    <phoneticPr fontId="3"/>
  </si>
  <si>
    <t>有価証券運用損</t>
    <rPh sb="0" eb="2">
      <t>ユウカ</t>
    </rPh>
    <rPh sb="2" eb="4">
      <t>ショウケン</t>
    </rPh>
    <rPh sb="4" eb="6">
      <t>ウンヨウ</t>
    </rPh>
    <rPh sb="6" eb="7">
      <t>ゾン</t>
    </rPh>
    <phoneticPr fontId="3"/>
  </si>
  <si>
    <t>雑費</t>
    <rPh sb="0" eb="2">
      <t>ザッピ</t>
    </rPh>
    <phoneticPr fontId="3"/>
  </si>
  <si>
    <t>管理費</t>
    <rPh sb="0" eb="2">
      <t>カンリ</t>
    </rPh>
    <rPh sb="2" eb="3">
      <t>ヒ</t>
    </rPh>
    <phoneticPr fontId="3"/>
  </si>
  <si>
    <t>経常費用計</t>
    <rPh sb="2" eb="4">
      <t>ヒヨウ</t>
    </rPh>
    <phoneticPr fontId="3"/>
  </si>
  <si>
    <t>基本財産評価損益等</t>
    <rPh sb="0" eb="2">
      <t>キホン</t>
    </rPh>
    <rPh sb="2" eb="4">
      <t>ザイサン</t>
    </rPh>
    <rPh sb="4" eb="6">
      <t>ヒョウカ</t>
    </rPh>
    <rPh sb="6" eb="9">
      <t>ソンエキトウ</t>
    </rPh>
    <phoneticPr fontId="3"/>
  </si>
  <si>
    <t>特定資産評価損益等</t>
    <rPh sb="0" eb="2">
      <t>トクテイ</t>
    </rPh>
    <rPh sb="2" eb="4">
      <t>シサン</t>
    </rPh>
    <rPh sb="4" eb="6">
      <t>ヒョウカ</t>
    </rPh>
    <rPh sb="6" eb="9">
      <t>ソンエキトウ</t>
    </rPh>
    <phoneticPr fontId="3"/>
  </si>
  <si>
    <t>投資有価証券評価損益等</t>
    <rPh sb="0" eb="2">
      <t>トウシ</t>
    </rPh>
    <rPh sb="2" eb="4">
      <t>ユウカ</t>
    </rPh>
    <rPh sb="4" eb="6">
      <t>ショウケン</t>
    </rPh>
    <rPh sb="6" eb="8">
      <t>ヒョウカ</t>
    </rPh>
    <rPh sb="8" eb="11">
      <t>ソンエキトウ</t>
    </rPh>
    <phoneticPr fontId="3"/>
  </si>
  <si>
    <t>評価損益等計</t>
    <rPh sb="0" eb="2">
      <t>ヒョウカ</t>
    </rPh>
    <rPh sb="2" eb="4">
      <t>ソンエキ</t>
    </rPh>
    <rPh sb="4" eb="5">
      <t>トウ</t>
    </rPh>
    <rPh sb="5" eb="6">
      <t>ケイ</t>
    </rPh>
    <phoneticPr fontId="3"/>
  </si>
  <si>
    <t>当期経常増減額</t>
    <rPh sb="0" eb="2">
      <t>トウキ</t>
    </rPh>
    <rPh sb="2" eb="4">
      <t>ケイジョウ</t>
    </rPh>
    <rPh sb="4" eb="6">
      <t>ゾウゲン</t>
    </rPh>
    <rPh sb="6" eb="7">
      <t>ガク</t>
    </rPh>
    <phoneticPr fontId="3"/>
  </si>
  <si>
    <t>中科目別記載</t>
    <phoneticPr fontId="3"/>
  </si>
  <si>
    <t>経常外収益計</t>
    <rPh sb="2" eb="3">
      <t>ガイ</t>
    </rPh>
    <phoneticPr fontId="3"/>
  </si>
  <si>
    <t>経常外費用計</t>
    <rPh sb="2" eb="3">
      <t>ガイ</t>
    </rPh>
    <rPh sb="3" eb="5">
      <t>ヒヨウ</t>
    </rPh>
    <phoneticPr fontId="3"/>
  </si>
  <si>
    <t>当期経常外増減額</t>
    <rPh sb="0" eb="2">
      <t>トウキ</t>
    </rPh>
    <rPh sb="2" eb="4">
      <t>ケイジョウ</t>
    </rPh>
    <rPh sb="4" eb="5">
      <t>ガイ</t>
    </rPh>
    <rPh sb="5" eb="7">
      <t>ゾウゲン</t>
    </rPh>
    <rPh sb="7" eb="8">
      <t>ガク</t>
    </rPh>
    <phoneticPr fontId="3"/>
  </si>
  <si>
    <t>他会計振替額</t>
    <rPh sb="0" eb="1">
      <t>タ</t>
    </rPh>
    <rPh sb="1" eb="3">
      <t>カイケイ</t>
    </rPh>
    <rPh sb="3" eb="5">
      <t>フリカエ</t>
    </rPh>
    <rPh sb="5" eb="6">
      <t>ガク</t>
    </rPh>
    <phoneticPr fontId="3"/>
  </si>
  <si>
    <t>当期一般正味財産増減額</t>
    <rPh sb="0" eb="2">
      <t>トウキ</t>
    </rPh>
    <rPh sb="2" eb="4">
      <t>イッパン</t>
    </rPh>
    <rPh sb="4" eb="6">
      <t>ショウミ</t>
    </rPh>
    <rPh sb="6" eb="8">
      <t>ザイサン</t>
    </rPh>
    <rPh sb="8" eb="10">
      <t>ゾウゲン</t>
    </rPh>
    <rPh sb="10" eb="11">
      <t>ガク</t>
    </rPh>
    <phoneticPr fontId="3"/>
  </si>
  <si>
    <t>評価損益等調整前当期経常増減額</t>
    <rPh sb="0" eb="2">
      <t>ヒョウカ</t>
    </rPh>
    <rPh sb="2" eb="5">
      <t>ソンエキトウ</t>
    </rPh>
    <rPh sb="5" eb="7">
      <t>チョウセイ</t>
    </rPh>
    <rPh sb="7" eb="8">
      <t>マエ</t>
    </rPh>
    <rPh sb="8" eb="10">
      <t>トウキ</t>
    </rPh>
    <rPh sb="10" eb="12">
      <t>ケイジョウ</t>
    </rPh>
    <rPh sb="12" eb="14">
      <t>ゾウゲン</t>
    </rPh>
    <rPh sb="14" eb="15">
      <t>ガク</t>
    </rPh>
    <phoneticPr fontId="3"/>
  </si>
  <si>
    <t>正会員会費収入</t>
    <rPh sb="0" eb="3">
      <t>セイカイイン</t>
    </rPh>
    <rPh sb="3" eb="5">
      <t>カイヒ</t>
    </rPh>
    <rPh sb="5" eb="7">
      <t>シュウニュウ</t>
    </rPh>
    <phoneticPr fontId="3"/>
  </si>
  <si>
    <t>新入会員会費収入</t>
    <rPh sb="0" eb="2">
      <t>シンニュウ</t>
    </rPh>
    <rPh sb="2" eb="4">
      <t>カイイン</t>
    </rPh>
    <rPh sb="4" eb="6">
      <t>カイヒ</t>
    </rPh>
    <rPh sb="6" eb="8">
      <t>シュウニュウ</t>
    </rPh>
    <phoneticPr fontId="3"/>
  </si>
  <si>
    <t>受取寄附金</t>
    <rPh sb="0" eb="2">
      <t>ウケトリ</t>
    </rPh>
    <rPh sb="2" eb="5">
      <t>キフキン</t>
    </rPh>
    <phoneticPr fontId="3"/>
  </si>
  <si>
    <t>受取利息</t>
    <rPh sb="0" eb="2">
      <t>ウケトリ</t>
    </rPh>
    <rPh sb="2" eb="4">
      <t>リソク</t>
    </rPh>
    <phoneticPr fontId="3"/>
  </si>
  <si>
    <t>入会金収入</t>
    <rPh sb="0" eb="3">
      <t>ニュウカイキン</t>
    </rPh>
    <rPh sb="3" eb="5">
      <t>シュウニュウ</t>
    </rPh>
    <phoneticPr fontId="3"/>
  </si>
  <si>
    <t>継1</t>
    <rPh sb="0" eb="1">
      <t>ツ</t>
    </rPh>
    <phoneticPr fontId="3"/>
  </si>
  <si>
    <t>財産目録</t>
    <rPh sb="0" eb="2">
      <t>ザイサン</t>
    </rPh>
    <rPh sb="2" eb="4">
      <t>モクロク</t>
    </rPh>
    <phoneticPr fontId="3"/>
  </si>
  <si>
    <t>（単位：円）</t>
    <rPh sb="1" eb="3">
      <t>タンイ</t>
    </rPh>
    <rPh sb="4" eb="5">
      <t>エン</t>
    </rPh>
    <phoneticPr fontId="3"/>
  </si>
  <si>
    <t>定期預金</t>
    <rPh sb="0" eb="2">
      <t>テイキ</t>
    </rPh>
    <rPh sb="2" eb="4">
      <t>ヨキン</t>
    </rPh>
    <phoneticPr fontId="3"/>
  </si>
  <si>
    <t>普通預金</t>
    <rPh sb="0" eb="2">
      <t>フツウ</t>
    </rPh>
    <rPh sb="2" eb="4">
      <t>ヨキン</t>
    </rPh>
    <phoneticPr fontId="3"/>
  </si>
  <si>
    <t>北伊勢上野信用金庫</t>
    <rPh sb="0" eb="1">
      <t>キタ</t>
    </rPh>
    <rPh sb="1" eb="3">
      <t>イセ</t>
    </rPh>
    <rPh sb="3" eb="5">
      <t>ウエノ</t>
    </rPh>
    <rPh sb="5" eb="7">
      <t>シンヨウ</t>
    </rPh>
    <rPh sb="7" eb="9">
      <t>キンコ</t>
    </rPh>
    <phoneticPr fontId="3"/>
  </si>
  <si>
    <t>決済性預金</t>
    <rPh sb="0" eb="3">
      <t>ケッサイセイ</t>
    </rPh>
    <rPh sb="3" eb="5">
      <t>ヨキン</t>
    </rPh>
    <phoneticPr fontId="3"/>
  </si>
  <si>
    <t>総合計</t>
    <rPh sb="0" eb="1">
      <t>ソウ</t>
    </rPh>
    <rPh sb="1" eb="3">
      <t>ゴウケイ</t>
    </rPh>
    <phoneticPr fontId="3"/>
  </si>
  <si>
    <t>渉外費</t>
    <rPh sb="0" eb="2">
      <t>ショウガイ</t>
    </rPh>
    <rPh sb="2" eb="3">
      <t>ヒ</t>
    </rPh>
    <phoneticPr fontId="3"/>
  </si>
  <si>
    <t>総会会場費</t>
    <phoneticPr fontId="3"/>
  </si>
  <si>
    <t>収支（資金）予算書と収支（損益計算ベース）予算書</t>
    <rPh sb="13" eb="15">
      <t>ソンエキ</t>
    </rPh>
    <rPh sb="15" eb="17">
      <t>ケイサン</t>
    </rPh>
    <phoneticPr fontId="3"/>
  </si>
  <si>
    <t>収支（資金）予算書</t>
    <rPh sb="0" eb="2">
      <t>シュウシ</t>
    </rPh>
    <rPh sb="3" eb="5">
      <t>シキン</t>
    </rPh>
    <rPh sb="6" eb="8">
      <t>ヨサン</t>
    </rPh>
    <rPh sb="8" eb="9">
      <t>ショ</t>
    </rPh>
    <phoneticPr fontId="3"/>
  </si>
  <si>
    <t>収支（損益計算ベース）予算書</t>
    <rPh sb="3" eb="5">
      <t>ソンエキ</t>
    </rPh>
    <rPh sb="5" eb="7">
      <t>ケイサン</t>
    </rPh>
    <phoneticPr fontId="3"/>
  </si>
  <si>
    <t>（単位:円）</t>
    <rPh sb="1" eb="3">
      <t>タンイ</t>
    </rPh>
    <rPh sb="4" eb="5">
      <t>エン</t>
    </rPh>
    <phoneticPr fontId="3"/>
  </si>
  <si>
    <t>勘定科目</t>
    <rPh sb="0" eb="2">
      <t>カンジョウ</t>
    </rPh>
    <rPh sb="2" eb="4">
      <t>カモク</t>
    </rPh>
    <phoneticPr fontId="3"/>
  </si>
  <si>
    <t>金額</t>
    <rPh sb="0" eb="2">
      <t>キンガク</t>
    </rPh>
    <phoneticPr fontId="3"/>
  </si>
  <si>
    <t>【Ⅰ事業活動収支の部 】</t>
    <rPh sb="2" eb="4">
      <t>ジギョウ</t>
    </rPh>
    <rPh sb="4" eb="6">
      <t>カツドウ</t>
    </rPh>
    <rPh sb="6" eb="8">
      <t>シュウシ</t>
    </rPh>
    <rPh sb="9" eb="10">
      <t>ブ</t>
    </rPh>
    <phoneticPr fontId="3"/>
  </si>
  <si>
    <t>【Ⅰ一般正味財産増減の部 】</t>
    <rPh sb="2" eb="4">
      <t>イッパン</t>
    </rPh>
    <rPh sb="4" eb="6">
      <t>ショウミ</t>
    </rPh>
    <rPh sb="6" eb="8">
      <t>ザイサン</t>
    </rPh>
    <rPh sb="8" eb="10">
      <t>ゾウゲン</t>
    </rPh>
    <rPh sb="11" eb="12">
      <t>ブ</t>
    </rPh>
    <phoneticPr fontId="3"/>
  </si>
  <si>
    <t>１．事業活動収入</t>
    <rPh sb="2" eb="4">
      <t>ジギョウ</t>
    </rPh>
    <rPh sb="4" eb="6">
      <t>カツドウ</t>
    </rPh>
    <rPh sb="6" eb="8">
      <t>シュウニュウ</t>
    </rPh>
    <phoneticPr fontId="3"/>
  </si>
  <si>
    <t>1）会費収入</t>
    <rPh sb="2" eb="4">
      <t>カイヒ</t>
    </rPh>
    <rPh sb="4" eb="6">
      <t>シュウニュウ</t>
    </rPh>
    <phoneticPr fontId="3"/>
  </si>
  <si>
    <t>2）入会金収入</t>
    <rPh sb="2" eb="5">
      <t>ニュウカイキン</t>
    </rPh>
    <rPh sb="5" eb="7">
      <t>シュウニュウ</t>
    </rPh>
    <phoneticPr fontId="3"/>
  </si>
  <si>
    <t>3）事業収入</t>
    <rPh sb="2" eb="4">
      <t>ジギョウ</t>
    </rPh>
    <rPh sb="4" eb="6">
      <t>シュウニュウ</t>
    </rPh>
    <phoneticPr fontId="3"/>
  </si>
  <si>
    <t>青少年育成事業</t>
    <rPh sb="0" eb="3">
      <t>セイショウネン</t>
    </rPh>
    <rPh sb="3" eb="5">
      <t>イクセイ</t>
    </rPh>
    <rPh sb="5" eb="7">
      <t>ジギョウ</t>
    </rPh>
    <phoneticPr fontId="3"/>
  </si>
  <si>
    <t>まちづくり事業</t>
    <rPh sb="5" eb="7">
      <t>ジギョウ</t>
    </rPh>
    <phoneticPr fontId="3"/>
  </si>
  <si>
    <t>環境事業</t>
    <rPh sb="0" eb="2">
      <t>カンキョウ</t>
    </rPh>
    <rPh sb="2" eb="4">
      <t>ジギョウ</t>
    </rPh>
    <phoneticPr fontId="3"/>
  </si>
  <si>
    <t>4）寄附金収入</t>
    <rPh sb="2" eb="5">
      <t>キフキン</t>
    </rPh>
    <rPh sb="5" eb="7">
      <t>シュウニュウ</t>
    </rPh>
    <phoneticPr fontId="3"/>
  </si>
  <si>
    <t>5）雑収入</t>
    <rPh sb="2" eb="3">
      <t>ザツ</t>
    </rPh>
    <rPh sb="3" eb="5">
      <t>シュウニュウ</t>
    </rPh>
    <phoneticPr fontId="3"/>
  </si>
  <si>
    <t>その他受取利息収入</t>
    <rPh sb="2" eb="3">
      <t>タ</t>
    </rPh>
    <rPh sb="3" eb="5">
      <t>ウケトリ</t>
    </rPh>
    <rPh sb="5" eb="7">
      <t>リソク</t>
    </rPh>
    <rPh sb="7" eb="9">
      <t>シュウニュウ</t>
    </rPh>
    <phoneticPr fontId="3"/>
  </si>
  <si>
    <t>その他収入</t>
    <rPh sb="2" eb="3">
      <t>タ</t>
    </rPh>
    <rPh sb="3" eb="5">
      <t>シュウニュウ</t>
    </rPh>
    <phoneticPr fontId="3"/>
  </si>
  <si>
    <t>事業活動収入</t>
    <rPh sb="0" eb="2">
      <t>ジギョウ</t>
    </rPh>
    <rPh sb="2" eb="4">
      <t>カツドウ</t>
    </rPh>
    <rPh sb="4" eb="6">
      <t>シュウニュウ</t>
    </rPh>
    <phoneticPr fontId="3"/>
  </si>
  <si>
    <t>経常収益計</t>
    <rPh sb="0" eb="2">
      <t>ケイジョウ</t>
    </rPh>
    <rPh sb="2" eb="4">
      <t>シュウエキ</t>
    </rPh>
    <rPh sb="4" eb="5">
      <t>ケイ</t>
    </rPh>
    <phoneticPr fontId="3"/>
  </si>
  <si>
    <t>（2）経常費用</t>
    <rPh sb="3" eb="5">
      <t>ケイジョウ</t>
    </rPh>
    <rPh sb="5" eb="7">
      <t>ヒヨウ</t>
    </rPh>
    <phoneticPr fontId="3"/>
  </si>
  <si>
    <t>事業費支出</t>
    <rPh sb="0" eb="3">
      <t>ジギョウヒ</t>
    </rPh>
    <rPh sb="3" eb="5">
      <t>シシュツ</t>
    </rPh>
    <phoneticPr fontId="3"/>
  </si>
  <si>
    <t>事業費</t>
    <rPh sb="0" eb="2">
      <t>ジギョウ</t>
    </rPh>
    <rPh sb="2" eb="3">
      <t>ヒ</t>
    </rPh>
    <phoneticPr fontId="3"/>
  </si>
  <si>
    <t>管理費支出</t>
    <rPh sb="0" eb="2">
      <t>カンリ</t>
    </rPh>
    <rPh sb="2" eb="3">
      <t>ヒ</t>
    </rPh>
    <rPh sb="3" eb="5">
      <t>シシュツ</t>
    </rPh>
    <phoneticPr fontId="3"/>
  </si>
  <si>
    <t>事務関係費支出</t>
    <rPh sb="0" eb="2">
      <t>ジム</t>
    </rPh>
    <rPh sb="2" eb="4">
      <t>カンケイ</t>
    </rPh>
    <rPh sb="4" eb="5">
      <t>ヒ</t>
    </rPh>
    <rPh sb="5" eb="7">
      <t>シシュツ</t>
    </rPh>
    <phoneticPr fontId="3"/>
  </si>
  <si>
    <t>給料手当</t>
    <rPh sb="0" eb="2">
      <t>キュウリョウ</t>
    </rPh>
    <rPh sb="2" eb="4">
      <t>テアテ</t>
    </rPh>
    <phoneticPr fontId="3"/>
  </si>
  <si>
    <t>通信・発送費</t>
    <rPh sb="0" eb="2">
      <t>ツウシン</t>
    </rPh>
    <rPh sb="3" eb="5">
      <t>ハッソウ</t>
    </rPh>
    <rPh sb="5" eb="6">
      <t>ヒ</t>
    </rPh>
    <phoneticPr fontId="3"/>
  </si>
  <si>
    <t>事務室賃借料</t>
    <rPh sb="0" eb="3">
      <t>ジムシツ</t>
    </rPh>
    <rPh sb="3" eb="6">
      <t>チンシャクリョウ</t>
    </rPh>
    <phoneticPr fontId="3"/>
  </si>
  <si>
    <t>事務室光熱・水道費</t>
    <rPh sb="0" eb="3">
      <t>ジムシツ</t>
    </rPh>
    <rPh sb="3" eb="5">
      <t>コウネツ</t>
    </rPh>
    <rPh sb="6" eb="8">
      <t>スイドウ</t>
    </rPh>
    <rPh sb="8" eb="9">
      <t>ヒ</t>
    </rPh>
    <phoneticPr fontId="3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</si>
  <si>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3"/>
  </si>
  <si>
    <t>基本資料作成費</t>
    <rPh sb="0" eb="2">
      <t>キホン</t>
    </rPh>
    <rPh sb="2" eb="4">
      <t>シリョウ</t>
    </rPh>
    <rPh sb="4" eb="6">
      <t>サクセイ</t>
    </rPh>
    <rPh sb="6" eb="7">
      <t>ヒ</t>
    </rPh>
    <phoneticPr fontId="3"/>
  </si>
  <si>
    <t>報告書作成費</t>
    <phoneticPr fontId="3"/>
  </si>
  <si>
    <t>インフォメーション関係費</t>
    <rPh sb="9" eb="11">
      <t>カンケイ</t>
    </rPh>
    <rPh sb="11" eb="12">
      <t>ヒ</t>
    </rPh>
    <phoneticPr fontId="3"/>
  </si>
  <si>
    <t>備品費</t>
    <rPh sb="0" eb="1">
      <t>ビ</t>
    </rPh>
    <rPh sb="1" eb="2">
      <t>ヒン</t>
    </rPh>
    <rPh sb="2" eb="3">
      <t>ヒ</t>
    </rPh>
    <phoneticPr fontId="3"/>
  </si>
  <si>
    <t>慶弔費</t>
    <rPh sb="0" eb="2">
      <t>ケイチョウ</t>
    </rPh>
    <rPh sb="2" eb="3">
      <t>ヒ</t>
    </rPh>
    <phoneticPr fontId="3"/>
  </si>
  <si>
    <t>国際渉外費</t>
    <rPh sb="0" eb="2">
      <t>コクサイ</t>
    </rPh>
    <rPh sb="2" eb="4">
      <t>ショウガイ</t>
    </rPh>
    <rPh sb="4" eb="5">
      <t>ヒ</t>
    </rPh>
    <phoneticPr fontId="3"/>
  </si>
  <si>
    <t>負担金支出</t>
    <rPh sb="0" eb="3">
      <t>フタンキン</t>
    </rPh>
    <rPh sb="3" eb="5">
      <t>シシュツ</t>
    </rPh>
    <phoneticPr fontId="3"/>
  </si>
  <si>
    <t>会合費支出</t>
    <rPh sb="0" eb="2">
      <t>カイゴウ</t>
    </rPh>
    <rPh sb="2" eb="3">
      <t>ヒ</t>
    </rPh>
    <rPh sb="3" eb="5">
      <t>シシュツ</t>
    </rPh>
    <phoneticPr fontId="3"/>
  </si>
  <si>
    <t>総会会場費</t>
    <rPh sb="0" eb="2">
      <t>ソウカイ</t>
    </rPh>
    <rPh sb="2" eb="4">
      <t>カイジョウ</t>
    </rPh>
    <rPh sb="4" eb="5">
      <t>ヒ</t>
    </rPh>
    <phoneticPr fontId="3"/>
  </si>
  <si>
    <t>理事会会場費</t>
    <rPh sb="0" eb="3">
      <t>リジカイ</t>
    </rPh>
    <rPh sb="3" eb="5">
      <t>カイジョウ</t>
    </rPh>
    <rPh sb="5" eb="6">
      <t>ヒ</t>
    </rPh>
    <phoneticPr fontId="3"/>
  </si>
  <si>
    <t>同好会費支出</t>
    <rPh sb="0" eb="3">
      <t>ドウコウカイ</t>
    </rPh>
    <rPh sb="3" eb="4">
      <t>ヒ</t>
    </rPh>
    <rPh sb="4" eb="6">
      <t>シシュツ</t>
    </rPh>
    <phoneticPr fontId="3"/>
  </si>
  <si>
    <t>その他支出</t>
    <rPh sb="2" eb="3">
      <t>タ</t>
    </rPh>
    <rPh sb="3" eb="5">
      <t>シシュツ</t>
    </rPh>
    <phoneticPr fontId="3"/>
  </si>
  <si>
    <t>事業活動支出計</t>
    <rPh sb="0" eb="2">
      <t>ジギョウ</t>
    </rPh>
    <rPh sb="2" eb="4">
      <t>カツドウ</t>
    </rPh>
    <rPh sb="4" eb="6">
      <t>シシュツ</t>
    </rPh>
    <rPh sb="6" eb="7">
      <t>ケイ</t>
    </rPh>
    <phoneticPr fontId="3"/>
  </si>
  <si>
    <t>経常費用計</t>
    <rPh sb="0" eb="2">
      <t>ケイジョウ</t>
    </rPh>
    <rPh sb="2" eb="4">
      <t>ヒヨウ</t>
    </rPh>
    <rPh sb="4" eb="5">
      <t>ケイ</t>
    </rPh>
    <phoneticPr fontId="3"/>
  </si>
  <si>
    <t>事業活動収支差額</t>
    <rPh sb="0" eb="2">
      <t>ジギョウ</t>
    </rPh>
    <rPh sb="2" eb="4">
      <t>カツドウ</t>
    </rPh>
    <rPh sb="4" eb="6">
      <t>シュウシ</t>
    </rPh>
    <rPh sb="6" eb="8">
      <t>サガク</t>
    </rPh>
    <phoneticPr fontId="3"/>
  </si>
  <si>
    <t>評価損益調整前当期経常増減額</t>
    <rPh sb="0" eb="2">
      <t>ヒョウカ</t>
    </rPh>
    <rPh sb="2" eb="4">
      <t>ソンエキ</t>
    </rPh>
    <rPh sb="4" eb="6">
      <t>チョウセイ</t>
    </rPh>
    <rPh sb="6" eb="7">
      <t>マエ</t>
    </rPh>
    <rPh sb="7" eb="9">
      <t>トウキ</t>
    </rPh>
    <rPh sb="9" eb="11">
      <t>ケイジョウ</t>
    </rPh>
    <rPh sb="11" eb="14">
      <t>ゾウゲンガク</t>
    </rPh>
    <phoneticPr fontId="3"/>
  </si>
  <si>
    <t>【Ⅱ投資活動収支の部 】</t>
    <rPh sb="2" eb="4">
      <t>トウシ</t>
    </rPh>
    <rPh sb="4" eb="6">
      <t>カツドウ</t>
    </rPh>
    <rPh sb="6" eb="8">
      <t>シュウシ</t>
    </rPh>
    <rPh sb="9" eb="10">
      <t>ブ</t>
    </rPh>
    <phoneticPr fontId="3"/>
  </si>
  <si>
    <t>基本財産評価損益等</t>
    <rPh sb="0" eb="2">
      <t>キホン</t>
    </rPh>
    <rPh sb="2" eb="4">
      <t>ザイサン</t>
    </rPh>
    <rPh sb="4" eb="6">
      <t>ヒョウカ</t>
    </rPh>
    <rPh sb="6" eb="8">
      <t>ソンエキ</t>
    </rPh>
    <rPh sb="8" eb="9">
      <t>トウ</t>
    </rPh>
    <phoneticPr fontId="3"/>
  </si>
  <si>
    <t>（1）投資活動収入</t>
    <rPh sb="3" eb="5">
      <t>トウシ</t>
    </rPh>
    <rPh sb="5" eb="7">
      <t>カツドウ</t>
    </rPh>
    <rPh sb="7" eb="9">
      <t>シュウニュウ</t>
    </rPh>
    <phoneticPr fontId="3"/>
  </si>
  <si>
    <t>特定資産評価損益等</t>
    <rPh sb="0" eb="2">
      <t>トクテイ</t>
    </rPh>
    <rPh sb="2" eb="3">
      <t>シ</t>
    </rPh>
    <rPh sb="3" eb="4">
      <t>サン</t>
    </rPh>
    <rPh sb="4" eb="6">
      <t>ヒョウカ</t>
    </rPh>
    <rPh sb="6" eb="8">
      <t>ソンエキ</t>
    </rPh>
    <rPh sb="8" eb="9">
      <t>トウ</t>
    </rPh>
    <phoneticPr fontId="3"/>
  </si>
  <si>
    <t>（2）投資活動支出</t>
    <rPh sb="3" eb="5">
      <t>トウシ</t>
    </rPh>
    <rPh sb="5" eb="7">
      <t>カツドウ</t>
    </rPh>
    <rPh sb="7" eb="9">
      <t>シシュツ</t>
    </rPh>
    <phoneticPr fontId="3"/>
  </si>
  <si>
    <t>投資有価証券評価損益等</t>
    <rPh sb="0" eb="2">
      <t>トウシ</t>
    </rPh>
    <rPh sb="2" eb="4">
      <t>ユウカ</t>
    </rPh>
    <rPh sb="4" eb="6">
      <t>ショウケン</t>
    </rPh>
    <rPh sb="6" eb="8">
      <t>ヒョウカ</t>
    </rPh>
    <rPh sb="8" eb="10">
      <t>ソンエキ</t>
    </rPh>
    <rPh sb="10" eb="11">
      <t>トウ</t>
    </rPh>
    <phoneticPr fontId="3"/>
  </si>
  <si>
    <t>評価損益計</t>
    <rPh sb="0" eb="2">
      <t>ヒョウカ</t>
    </rPh>
    <rPh sb="2" eb="4">
      <t>ソンエキ</t>
    </rPh>
    <rPh sb="4" eb="5">
      <t>ケイ</t>
    </rPh>
    <phoneticPr fontId="3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</si>
  <si>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3"/>
  </si>
  <si>
    <t>【Ⅲ財務活動収支の部 】</t>
    <rPh sb="2" eb="4">
      <t>ザイム</t>
    </rPh>
    <rPh sb="4" eb="6">
      <t>カツドウ</t>
    </rPh>
    <rPh sb="6" eb="8">
      <t>シュウシ</t>
    </rPh>
    <rPh sb="9" eb="10">
      <t>ブ</t>
    </rPh>
    <phoneticPr fontId="3"/>
  </si>
  <si>
    <t>２．経常外増減の部</t>
    <rPh sb="2" eb="4">
      <t>ケイジョウ</t>
    </rPh>
    <rPh sb="4" eb="5">
      <t>ソト</t>
    </rPh>
    <rPh sb="5" eb="7">
      <t>ゾウゲン</t>
    </rPh>
    <rPh sb="8" eb="9">
      <t>ブ</t>
    </rPh>
    <phoneticPr fontId="3"/>
  </si>
  <si>
    <t>（1）財務活動収入</t>
    <rPh sb="3" eb="5">
      <t>ザイム</t>
    </rPh>
    <rPh sb="5" eb="7">
      <t>カツドウ</t>
    </rPh>
    <rPh sb="7" eb="9">
      <t>シュウニュウ</t>
    </rPh>
    <phoneticPr fontId="3"/>
  </si>
  <si>
    <t>経常外収益計</t>
    <rPh sb="0" eb="2">
      <t>ケイジョウ</t>
    </rPh>
    <rPh sb="2" eb="3">
      <t>ソト</t>
    </rPh>
    <rPh sb="3" eb="5">
      <t>シュウエキ</t>
    </rPh>
    <rPh sb="5" eb="6">
      <t>ケイ</t>
    </rPh>
    <phoneticPr fontId="3"/>
  </si>
  <si>
    <t>（2）財務活動支出</t>
    <rPh sb="3" eb="5">
      <t>ザイム</t>
    </rPh>
    <rPh sb="5" eb="7">
      <t>カツドウ</t>
    </rPh>
    <rPh sb="7" eb="9">
      <t>シシュツ</t>
    </rPh>
    <phoneticPr fontId="3"/>
  </si>
  <si>
    <t>経常外費用計</t>
    <rPh sb="0" eb="2">
      <t>ケイジョウ</t>
    </rPh>
    <rPh sb="2" eb="3">
      <t>ソト</t>
    </rPh>
    <rPh sb="3" eb="5">
      <t>ヒヨウ</t>
    </rPh>
    <rPh sb="5" eb="6">
      <t>ケイ</t>
    </rPh>
    <phoneticPr fontId="3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</si>
  <si>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3"/>
  </si>
  <si>
    <t>予備費</t>
    <rPh sb="0" eb="3">
      <t>ヨビヒ</t>
    </rPh>
    <phoneticPr fontId="3"/>
  </si>
  <si>
    <t>当期収支差額</t>
    <rPh sb="0" eb="2">
      <t>トウキ</t>
    </rPh>
    <rPh sb="2" eb="4">
      <t>シュウシ</t>
    </rPh>
    <rPh sb="4" eb="6">
      <t>サガク</t>
    </rPh>
    <phoneticPr fontId="3"/>
  </si>
  <si>
    <t>当期一般正味財産増減額</t>
    <rPh sb="0" eb="2">
      <t>トウキ</t>
    </rPh>
    <rPh sb="2" eb="4">
      <t>イッパン</t>
    </rPh>
    <rPh sb="4" eb="6">
      <t>ショウミ</t>
    </rPh>
    <rPh sb="6" eb="8">
      <t>ザイサン</t>
    </rPh>
    <rPh sb="8" eb="11">
      <t>ゾウゲンガク</t>
    </rPh>
    <phoneticPr fontId="3"/>
  </si>
  <si>
    <t>前期繰越収支差額</t>
    <rPh sb="0" eb="2">
      <t>ゼンキ</t>
    </rPh>
    <rPh sb="2" eb="4">
      <t>クリコシ</t>
    </rPh>
    <rPh sb="4" eb="6">
      <t>シュウシ</t>
    </rPh>
    <rPh sb="6" eb="8">
      <t>サガク</t>
    </rPh>
    <phoneticPr fontId="3"/>
  </si>
  <si>
    <t>一般正味財産期首残高</t>
    <rPh sb="0" eb="2">
      <t>イッパン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3"/>
  </si>
  <si>
    <t>次期繰越収支差額</t>
    <rPh sb="0" eb="1">
      <t>ツギ</t>
    </rPh>
    <rPh sb="1" eb="2">
      <t>キ</t>
    </rPh>
    <rPh sb="2" eb="4">
      <t>クリコシ</t>
    </rPh>
    <rPh sb="4" eb="6">
      <t>シュウシ</t>
    </rPh>
    <rPh sb="6" eb="8">
      <t>サガク</t>
    </rPh>
    <phoneticPr fontId="3"/>
  </si>
  <si>
    <t>一般正味財産期末残高</t>
    <rPh sb="0" eb="2">
      <t>イッパン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3"/>
  </si>
  <si>
    <t>【Ⅱ指定正味財産増減の部 】</t>
    <rPh sb="2" eb="4">
      <t>シテイ</t>
    </rPh>
    <rPh sb="4" eb="6">
      <t>ショウミ</t>
    </rPh>
    <rPh sb="6" eb="8">
      <t>ザイサン</t>
    </rPh>
    <rPh sb="8" eb="10">
      <t>ゾウゲン</t>
    </rPh>
    <rPh sb="11" eb="12">
      <t>ブ</t>
    </rPh>
    <phoneticPr fontId="3"/>
  </si>
  <si>
    <t>当期指定正味財産増減額</t>
    <rPh sb="0" eb="2">
      <t>トウキ</t>
    </rPh>
    <rPh sb="2" eb="4">
      <t>シテイ</t>
    </rPh>
    <rPh sb="4" eb="6">
      <t>ショウミ</t>
    </rPh>
    <rPh sb="6" eb="8">
      <t>ザイサン</t>
    </rPh>
    <rPh sb="8" eb="11">
      <t>ゾウゲンガク</t>
    </rPh>
    <phoneticPr fontId="3"/>
  </si>
  <si>
    <t>指定正味財産期首残高</t>
    <rPh sb="0" eb="2">
      <t>シテイ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3"/>
  </si>
  <si>
    <t>指定正味財産期末残高</t>
    <rPh sb="0" eb="2">
      <t>シテイ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3"/>
  </si>
  <si>
    <t>【Ⅲ正味財産期末残高 】</t>
    <rPh sb="2" eb="4">
      <t>ショウミ</t>
    </rPh>
    <rPh sb="4" eb="6">
      <t>ザイサン</t>
    </rPh>
    <rPh sb="6" eb="8">
      <t>キマツ</t>
    </rPh>
    <rPh sb="8" eb="10">
      <t>ザンダカ</t>
    </rPh>
    <phoneticPr fontId="3"/>
  </si>
  <si>
    <t>本会計</t>
    <rPh sb="0" eb="2">
      <t>ホンカイ</t>
    </rPh>
    <rPh sb="2" eb="3">
      <t>ケイ</t>
    </rPh>
    <phoneticPr fontId="33"/>
  </si>
  <si>
    <t>青少年育成基金会計</t>
    <rPh sb="0" eb="3">
      <t>セイショウネン</t>
    </rPh>
    <rPh sb="3" eb="5">
      <t>イクセイ</t>
    </rPh>
    <rPh sb="5" eb="7">
      <t>キキン</t>
    </rPh>
    <rPh sb="7" eb="9">
      <t>カイケイ</t>
    </rPh>
    <phoneticPr fontId="33"/>
  </si>
  <si>
    <t>基金特別会計</t>
    <rPh sb="0" eb="2">
      <t>キキン</t>
    </rPh>
    <rPh sb="2" eb="4">
      <t>トクベツ</t>
    </rPh>
    <rPh sb="4" eb="6">
      <t>カイケイ</t>
    </rPh>
    <phoneticPr fontId="33"/>
  </si>
  <si>
    <t>JC会館建設基金会計</t>
    <rPh sb="2" eb="4">
      <t>カイカン</t>
    </rPh>
    <rPh sb="4" eb="6">
      <t>ケンセツ</t>
    </rPh>
    <rPh sb="6" eb="8">
      <t>キキン</t>
    </rPh>
    <rPh sb="8" eb="10">
      <t>カイケイ</t>
    </rPh>
    <phoneticPr fontId="33"/>
  </si>
  <si>
    <t>合計</t>
    <rPh sb="0" eb="2">
      <t>ゴウケイ</t>
    </rPh>
    <phoneticPr fontId="33"/>
  </si>
  <si>
    <t>Ⅰ資産の部</t>
    <rPh sb="1" eb="3">
      <t>シサン</t>
    </rPh>
    <rPh sb="4" eb="5">
      <t>ブ</t>
    </rPh>
    <phoneticPr fontId="33"/>
  </si>
  <si>
    <t>流動資産合計</t>
    <rPh sb="0" eb="2">
      <t>リュウドウ</t>
    </rPh>
    <rPh sb="2" eb="4">
      <t>シサン</t>
    </rPh>
    <rPh sb="4" eb="6">
      <t>ゴウケイ</t>
    </rPh>
    <phoneticPr fontId="33"/>
  </si>
  <si>
    <t>Ⅱ負債の部</t>
    <rPh sb="1" eb="3">
      <t>フサイ</t>
    </rPh>
    <rPh sb="4" eb="5">
      <t>ブ</t>
    </rPh>
    <phoneticPr fontId="33"/>
  </si>
  <si>
    <t>負債合計</t>
    <rPh sb="0" eb="2">
      <t>フサイ</t>
    </rPh>
    <rPh sb="2" eb="4">
      <t>ゴウケイ</t>
    </rPh>
    <phoneticPr fontId="33"/>
  </si>
  <si>
    <t>Ⅲ正味財産の部</t>
    <rPh sb="1" eb="3">
      <t>ショウミ</t>
    </rPh>
    <rPh sb="3" eb="5">
      <t>ザイサン</t>
    </rPh>
    <rPh sb="6" eb="7">
      <t>ブ</t>
    </rPh>
    <phoneticPr fontId="33"/>
  </si>
  <si>
    <t>正味財産合計</t>
    <rPh sb="0" eb="2">
      <t>ショウミ</t>
    </rPh>
    <rPh sb="2" eb="4">
      <t>ザイサン</t>
    </rPh>
    <rPh sb="4" eb="6">
      <t>ゴウケイ</t>
    </rPh>
    <phoneticPr fontId="33"/>
  </si>
  <si>
    <t>負債及び正味財産合計</t>
    <rPh sb="0" eb="2">
      <t>フサイ</t>
    </rPh>
    <rPh sb="2" eb="3">
      <t>オヨ</t>
    </rPh>
    <rPh sb="4" eb="6">
      <t>ショウミ</t>
    </rPh>
    <rPh sb="6" eb="8">
      <t>ザイサン</t>
    </rPh>
    <rPh sb="8" eb="10">
      <t>ゴウケイ</t>
    </rPh>
    <phoneticPr fontId="33"/>
  </si>
  <si>
    <t>固定資産合計</t>
    <rPh sb="0" eb="4">
      <t>コテイシサン</t>
    </rPh>
    <rPh sb="4" eb="6">
      <t>ゴウケイ</t>
    </rPh>
    <phoneticPr fontId="33"/>
  </si>
  <si>
    <t>　　現金預金</t>
    <rPh sb="2" eb="4">
      <t>ゲンキン</t>
    </rPh>
    <rPh sb="4" eb="6">
      <t>ヨキン</t>
    </rPh>
    <phoneticPr fontId="33"/>
  </si>
  <si>
    <t>　　定期預金</t>
    <rPh sb="2" eb="4">
      <t>テイキ</t>
    </rPh>
    <rPh sb="4" eb="6">
      <t>ヨキン</t>
    </rPh>
    <phoneticPr fontId="33"/>
  </si>
  <si>
    <t>事務局関連事業費</t>
    <rPh sb="3" eb="5">
      <t>カンレン</t>
    </rPh>
    <rPh sb="5" eb="7">
      <t>ジギョウ</t>
    </rPh>
    <phoneticPr fontId="33"/>
  </si>
  <si>
    <t>Ⅱ　指定正味財産増減の部</t>
    <rPh sb="2" eb="4">
      <t>シテイ</t>
    </rPh>
    <rPh sb="4" eb="6">
      <t>ショウミ</t>
    </rPh>
    <rPh sb="6" eb="8">
      <t>ザイサン</t>
    </rPh>
    <rPh sb="8" eb="10">
      <t>ゾウゲン</t>
    </rPh>
    <rPh sb="11" eb="12">
      <t>ブ</t>
    </rPh>
    <phoneticPr fontId="3"/>
  </si>
  <si>
    <t>当期指定正味財産増減額</t>
    <rPh sb="0" eb="2">
      <t>トウキ</t>
    </rPh>
    <rPh sb="2" eb="4">
      <t>シテイ</t>
    </rPh>
    <rPh sb="4" eb="6">
      <t>ショウミ</t>
    </rPh>
    <rPh sb="6" eb="8">
      <t>ザイサン</t>
    </rPh>
    <rPh sb="8" eb="10">
      <t>ゾウゲン</t>
    </rPh>
    <rPh sb="10" eb="11">
      <t>ガク</t>
    </rPh>
    <phoneticPr fontId="3"/>
  </si>
  <si>
    <t>Ⅲ　正味財産期末残高</t>
    <rPh sb="2" eb="4">
      <t>ショウミ</t>
    </rPh>
    <rPh sb="4" eb="6">
      <t>ザイサン</t>
    </rPh>
    <rPh sb="6" eb="8">
      <t>キマツ</t>
    </rPh>
    <rPh sb="8" eb="10">
      <t>ザンダカ</t>
    </rPh>
    <phoneticPr fontId="3"/>
  </si>
  <si>
    <t>Ⅰ　流動資産</t>
    <rPh sb="2" eb="4">
      <t>リュウドウ</t>
    </rPh>
    <rPh sb="4" eb="6">
      <t>シサン</t>
    </rPh>
    <phoneticPr fontId="3"/>
  </si>
  <si>
    <t>Ⅱ　固定資産</t>
    <rPh sb="2" eb="4">
      <t>コテイ</t>
    </rPh>
    <rPh sb="4" eb="6">
      <t>シサン</t>
    </rPh>
    <phoneticPr fontId="3"/>
  </si>
  <si>
    <t>本会計</t>
    <rPh sb="0" eb="1">
      <t>ホン</t>
    </rPh>
    <rPh sb="1" eb="3">
      <t>カイケイ</t>
    </rPh>
    <phoneticPr fontId="33"/>
  </si>
  <si>
    <t>報告書作成費</t>
    <rPh sb="0" eb="3">
      <t>ホウコクショ</t>
    </rPh>
    <rPh sb="3" eb="6">
      <t>サクセイヒ</t>
    </rPh>
    <phoneticPr fontId="3"/>
  </si>
  <si>
    <t>収支予算書（資金ベース）</t>
    <phoneticPr fontId="3"/>
  </si>
  <si>
    <t>青少年育成
基金会計</t>
    <rPh sb="0" eb="3">
      <t>セイショウネン</t>
    </rPh>
    <rPh sb="3" eb="5">
      <t>イクセイ</t>
    </rPh>
    <rPh sb="6" eb="8">
      <t>キキン</t>
    </rPh>
    <rPh sb="8" eb="10">
      <t>カイケイ</t>
    </rPh>
    <phoneticPr fontId="33"/>
  </si>
  <si>
    <t>基金
特別会計</t>
    <rPh sb="0" eb="2">
      <t>キキン</t>
    </rPh>
    <rPh sb="3" eb="5">
      <t>トクベツ</t>
    </rPh>
    <rPh sb="5" eb="7">
      <t>カイケイ</t>
    </rPh>
    <phoneticPr fontId="33"/>
  </si>
  <si>
    <t>ＪＣ会館
建設基金会計</t>
    <rPh sb="2" eb="4">
      <t>カイカン</t>
    </rPh>
    <rPh sb="5" eb="7">
      <t>ケンセツ</t>
    </rPh>
    <rPh sb="7" eb="9">
      <t>キキン</t>
    </rPh>
    <rPh sb="9" eb="11">
      <t>カイケイ</t>
    </rPh>
    <phoneticPr fontId="33"/>
  </si>
  <si>
    <t>※繰越収支差額　＝　流動資産（棚卸資産を除く）　－　流動負債</t>
    <rPh sb="1" eb="3">
      <t>クリコシ</t>
    </rPh>
    <rPh sb="3" eb="5">
      <t>シュウシ</t>
    </rPh>
    <rPh sb="5" eb="7">
      <t>サガク</t>
    </rPh>
    <rPh sb="10" eb="12">
      <t>リュウドウ</t>
    </rPh>
    <rPh sb="12" eb="14">
      <t>シサン</t>
    </rPh>
    <rPh sb="15" eb="17">
      <t>タナオロシ</t>
    </rPh>
    <rPh sb="17" eb="19">
      <t>シサン</t>
    </rPh>
    <rPh sb="20" eb="21">
      <t>ノゾ</t>
    </rPh>
    <rPh sb="26" eb="28">
      <t>リュウドウ</t>
    </rPh>
    <rPh sb="28" eb="30">
      <t>フサイ</t>
    </rPh>
    <phoneticPr fontId="33"/>
  </si>
  <si>
    <t>その他収益</t>
    <rPh sb="2" eb="3">
      <t>タ</t>
    </rPh>
    <rPh sb="3" eb="5">
      <t>シュウエキ</t>
    </rPh>
    <phoneticPr fontId="3"/>
  </si>
  <si>
    <t>三菱東京UFJ銀行</t>
    <rPh sb="7" eb="9">
      <t>ギンコウ</t>
    </rPh>
    <phoneticPr fontId="3"/>
  </si>
  <si>
    <t>資料作成費</t>
    <phoneticPr fontId="3"/>
  </si>
  <si>
    <t>一般社団法人四日市青年会議所</t>
    <rPh sb="0" eb="2">
      <t>イッパン</t>
    </rPh>
    <phoneticPr fontId="3"/>
  </si>
  <si>
    <t>その他会計繰入</t>
    <rPh sb="2" eb="3">
      <t>タ</t>
    </rPh>
    <rPh sb="3" eb="5">
      <t>カイケイ</t>
    </rPh>
    <rPh sb="5" eb="7">
      <t>クリイレ</t>
    </rPh>
    <phoneticPr fontId="3"/>
  </si>
  <si>
    <t>6）その他会計繰入</t>
    <rPh sb="4" eb="5">
      <t>タ</t>
    </rPh>
    <rPh sb="5" eb="7">
      <t>カイケイ</t>
    </rPh>
    <rPh sb="7" eb="9">
      <t>クリイレ</t>
    </rPh>
    <phoneticPr fontId="3"/>
  </si>
  <si>
    <t>資産合計</t>
    <rPh sb="0" eb="2">
      <t>シサン</t>
    </rPh>
    <rPh sb="2" eb="4">
      <t>ゴウケイ</t>
    </rPh>
    <phoneticPr fontId="33"/>
  </si>
  <si>
    <t>賛助会員会費収入</t>
    <rPh sb="0" eb="4">
      <t>サンジョカ</t>
    </rPh>
    <rPh sb="4" eb="6">
      <t>カイヒ</t>
    </rPh>
    <rPh sb="6" eb="8">
      <t>シュウニュウ</t>
    </rPh>
    <phoneticPr fontId="33"/>
  </si>
  <si>
    <t>賛助会員会費収入</t>
    <rPh sb="0" eb="2">
      <t>サンジョ</t>
    </rPh>
    <rPh sb="2" eb="4">
      <t>カイイン</t>
    </rPh>
    <rPh sb="4" eb="6">
      <t>カイヒ</t>
    </rPh>
    <rPh sb="6" eb="8">
      <t>シュウニュウ</t>
    </rPh>
    <phoneticPr fontId="3"/>
  </si>
  <si>
    <t>四日市JCシニアクラブ会計</t>
    <rPh sb="11" eb="13">
      <t>カイケイ</t>
    </rPh>
    <phoneticPr fontId="33"/>
  </si>
  <si>
    <t>四日市JCシニアクラブ会費収入</t>
    <rPh sb="11" eb="13">
      <t>カイヒ</t>
    </rPh>
    <rPh sb="13" eb="15">
      <t>シュウニュウ</t>
    </rPh>
    <phoneticPr fontId="3"/>
  </si>
  <si>
    <t>通信・発送費（四日市JCシニアクラブ分）</t>
    <rPh sb="0" eb="2">
      <t>ツウシン</t>
    </rPh>
    <rPh sb="3" eb="5">
      <t>ハッソウ</t>
    </rPh>
    <rPh sb="5" eb="6">
      <t>ヒ</t>
    </rPh>
    <rPh sb="18" eb="19">
      <t>ブン</t>
    </rPh>
    <phoneticPr fontId="3"/>
  </si>
  <si>
    <t>基本資料作成費（四日市JCシニアクラブ分）</t>
    <rPh sb="0" eb="2">
      <t>キホン</t>
    </rPh>
    <rPh sb="2" eb="4">
      <t>シリョウ</t>
    </rPh>
    <rPh sb="4" eb="6">
      <t>サクセイ</t>
    </rPh>
    <rPh sb="6" eb="7">
      <t>ヒ</t>
    </rPh>
    <rPh sb="19" eb="20">
      <t>ブン</t>
    </rPh>
    <phoneticPr fontId="3"/>
  </si>
  <si>
    <t>報告書作成費（四日市JCシニアクラブ分）</t>
    <rPh sb="18" eb="19">
      <t>ブン</t>
    </rPh>
    <phoneticPr fontId="3"/>
  </si>
  <si>
    <t>負担金支出（四日市JCシニアクラブ分）</t>
  </si>
  <si>
    <t>負担金支出（四日市JCシニアクラブ分）</t>
    <rPh sb="0" eb="3">
      <t>フタンキン</t>
    </rPh>
    <rPh sb="3" eb="5">
      <t>シシュツ</t>
    </rPh>
    <phoneticPr fontId="3"/>
  </si>
  <si>
    <t>通信・発送費(四日市JCシニアクラブ分）</t>
  </si>
  <si>
    <t>基本資料作成費(四日市JCシニアクラブ分）</t>
  </si>
  <si>
    <t>報告書作成費(四日市JCシニアクラブ分）</t>
  </si>
  <si>
    <t>①その他</t>
    <rPh sb="3" eb="4">
      <t>タ</t>
    </rPh>
    <phoneticPr fontId="3"/>
  </si>
  <si>
    <t>（1）本　　会　　計</t>
    <rPh sb="3" eb="4">
      <t>ホン</t>
    </rPh>
    <rPh sb="6" eb="7">
      <t>カイ</t>
    </rPh>
    <rPh sb="9" eb="10">
      <t>ケイ</t>
    </rPh>
    <phoneticPr fontId="3"/>
  </si>
  <si>
    <t>（2）本　　会　　計</t>
    <rPh sb="3" eb="4">
      <t>ホン</t>
    </rPh>
    <rPh sb="6" eb="7">
      <t>カイ</t>
    </rPh>
    <rPh sb="9" eb="10">
      <t>ケイ</t>
    </rPh>
    <phoneticPr fontId="3"/>
  </si>
  <si>
    <t>（1）本会計</t>
    <rPh sb="3" eb="4">
      <t>ホン</t>
    </rPh>
    <rPh sb="4" eb="6">
      <t>カイケイ</t>
    </rPh>
    <phoneticPr fontId="3"/>
  </si>
  <si>
    <t>2．事業活動支出</t>
    <rPh sb="2" eb="4">
      <t>ジギョウ</t>
    </rPh>
    <rPh sb="4" eb="6">
      <t>カツドウ</t>
    </rPh>
    <rPh sb="6" eb="8">
      <t>シシュツ</t>
    </rPh>
    <phoneticPr fontId="3"/>
  </si>
  <si>
    <t>1．事業活動収入</t>
    <rPh sb="2" eb="4">
      <t>ジギョウ</t>
    </rPh>
    <rPh sb="4" eb="6">
      <t>カツドウ</t>
    </rPh>
    <rPh sb="6" eb="8">
      <t>シュウニュウ</t>
    </rPh>
    <phoneticPr fontId="3"/>
  </si>
  <si>
    <t>1．経常増減の部</t>
    <rPh sb="2" eb="4">
      <t>ケイジョウ</t>
    </rPh>
    <rPh sb="4" eb="6">
      <t>ゾウゲン</t>
    </rPh>
    <rPh sb="7" eb="8">
      <t>ブ</t>
    </rPh>
    <phoneticPr fontId="3"/>
  </si>
  <si>
    <t>1．流動資産</t>
    <rPh sb="2" eb="4">
      <t>リュウドウ</t>
    </rPh>
    <rPh sb="4" eb="6">
      <t>シサン</t>
    </rPh>
    <phoneticPr fontId="33"/>
  </si>
  <si>
    <t>2．固定資産合計</t>
    <rPh sb="2" eb="6">
      <t>コテイシサン</t>
    </rPh>
    <rPh sb="6" eb="8">
      <t>ゴウケイ</t>
    </rPh>
    <phoneticPr fontId="33"/>
  </si>
  <si>
    <t>(1)その他</t>
    <rPh sb="5" eb="6">
      <t>タ</t>
    </rPh>
    <phoneticPr fontId="33"/>
  </si>
  <si>
    <t>1．一般正味財産</t>
    <rPh sb="2" eb="4">
      <t>イッパン</t>
    </rPh>
    <rPh sb="4" eb="6">
      <t>ショウミ</t>
    </rPh>
    <rPh sb="6" eb="8">
      <t>ザイサン</t>
    </rPh>
    <phoneticPr fontId="33"/>
  </si>
  <si>
    <t>2．経常外増減の部</t>
    <rPh sb="2" eb="4">
      <t>ケイジョウ</t>
    </rPh>
    <rPh sb="4" eb="5">
      <t>ガイ</t>
    </rPh>
    <rPh sb="5" eb="7">
      <t>ゾウゲン</t>
    </rPh>
    <rPh sb="8" eb="9">
      <t>ブ</t>
    </rPh>
    <phoneticPr fontId="3"/>
  </si>
  <si>
    <t>①預金</t>
    <rPh sb="1" eb="3">
      <t>ヨキン</t>
    </rPh>
    <phoneticPr fontId="3"/>
  </si>
  <si>
    <t>決済性預金</t>
    <rPh sb="0" eb="2">
      <t>ケッサイ</t>
    </rPh>
    <rPh sb="2" eb="3">
      <t>セイ</t>
    </rPh>
    <rPh sb="3" eb="5">
      <t>ヨキン</t>
    </rPh>
    <phoneticPr fontId="3"/>
  </si>
  <si>
    <t>（1）経常収益</t>
    <rPh sb="3" eb="5">
      <t>ケイジョウ</t>
    </rPh>
    <rPh sb="5" eb="7">
      <t>シュウエキ</t>
    </rPh>
    <phoneticPr fontId="3"/>
  </si>
  <si>
    <t>（1）経常外収益</t>
    <rPh sb="3" eb="5">
      <t>ケイジョウ</t>
    </rPh>
    <rPh sb="5" eb="6">
      <t>ガイ</t>
    </rPh>
    <rPh sb="6" eb="8">
      <t>シュウエキ</t>
    </rPh>
    <phoneticPr fontId="3"/>
  </si>
  <si>
    <t>（2）経常外費用</t>
    <rPh sb="3" eb="5">
      <t>ケイジョウ</t>
    </rPh>
    <rPh sb="5" eb="6">
      <t>ガイ</t>
    </rPh>
    <rPh sb="6" eb="8">
      <t>ヒヨウ</t>
    </rPh>
    <phoneticPr fontId="3"/>
  </si>
  <si>
    <t>委員会雑費・予備費</t>
    <rPh sb="6" eb="9">
      <t>ヨビヒ</t>
    </rPh>
    <phoneticPr fontId="3"/>
  </si>
  <si>
    <t>令和7年1月1日から令和7年12月31日まで</t>
    <rPh sb="5" eb="6">
      <t>ガツ</t>
    </rPh>
    <rPh sb="7" eb="8">
      <t>ニチ</t>
    </rPh>
    <rPh sb="16" eb="17">
      <t>ガツ</t>
    </rPh>
    <rPh sb="19" eb="20">
      <t>ニチ</t>
    </rPh>
    <phoneticPr fontId="3"/>
  </si>
  <si>
    <t>一般社団法人四日市青年会議所　2025年度 収支予算（案）</t>
    <rPh sb="0" eb="2">
      <t>イッパン</t>
    </rPh>
    <rPh sb="2" eb="4">
      <t>シャダン</t>
    </rPh>
    <rPh sb="4" eb="6">
      <t>ホウジン</t>
    </rPh>
    <rPh sb="6" eb="9">
      <t>ヨッカイチ</t>
    </rPh>
    <rPh sb="9" eb="11">
      <t>セイネン</t>
    </rPh>
    <rPh sb="11" eb="14">
      <t>カイギショ</t>
    </rPh>
    <rPh sb="22" eb="24">
      <t>シュウシ</t>
    </rPh>
    <rPh sb="24" eb="26">
      <t>ヨサン</t>
    </rPh>
    <rPh sb="27" eb="28">
      <t>アン</t>
    </rPh>
    <phoneticPr fontId="3"/>
  </si>
  <si>
    <t>地域活性化事業費</t>
    <rPh sb="0" eb="2">
      <t>チイキ</t>
    </rPh>
    <rPh sb="2" eb="4">
      <t>カッセイ</t>
    </rPh>
    <rPh sb="4" eb="5">
      <t>カ</t>
    </rPh>
    <rPh sb="5" eb="7">
      <t>ジギョウ</t>
    </rPh>
    <rPh sb="7" eb="8">
      <t>ヒ</t>
    </rPh>
    <phoneticPr fontId="33"/>
  </si>
  <si>
    <t>（3）青少年育成基金会計</t>
    <rPh sb="3" eb="6">
      <t>セイショウネン</t>
    </rPh>
    <rPh sb="6" eb="8">
      <t>イクセイ</t>
    </rPh>
    <rPh sb="8" eb="10">
      <t>キキン</t>
    </rPh>
    <rPh sb="10" eb="12">
      <t>カイケイ</t>
    </rPh>
    <phoneticPr fontId="3"/>
  </si>
  <si>
    <t>（4）基金特別会計</t>
    <rPh sb="3" eb="5">
      <t>キキン</t>
    </rPh>
    <rPh sb="5" eb="7">
      <t>トクベツ</t>
    </rPh>
    <rPh sb="7" eb="9">
      <t>カイケイ</t>
    </rPh>
    <phoneticPr fontId="3"/>
  </si>
  <si>
    <t>（5）四日市JCシニアクラブ会計</t>
    <rPh sb="14" eb="16">
      <t>カイケイ</t>
    </rPh>
    <phoneticPr fontId="3"/>
  </si>
  <si>
    <t>（7）四日市JCシニアクラブ慶弔用口座</t>
    <rPh sb="14" eb="17">
      <t>ケイチョウヨウ</t>
    </rPh>
    <rPh sb="17" eb="19">
      <t>コウザ</t>
    </rPh>
    <phoneticPr fontId="3"/>
  </si>
  <si>
    <t>周年準備金</t>
    <rPh sb="0" eb="2">
      <t>シュウネン</t>
    </rPh>
    <rPh sb="2" eb="5">
      <t>ジュンビキン</t>
    </rPh>
    <phoneticPr fontId="3"/>
  </si>
  <si>
    <t>※前期繰越収支差額は2025年11月4日時点</t>
    <rPh sb="1" eb="3">
      <t>ゼンキ</t>
    </rPh>
    <rPh sb="3" eb="5">
      <t>クリコシ</t>
    </rPh>
    <rPh sb="5" eb="7">
      <t>シュウシ</t>
    </rPh>
    <rPh sb="7" eb="9">
      <t>サガク</t>
    </rPh>
    <rPh sb="14" eb="15">
      <t>ネン</t>
    </rPh>
    <rPh sb="17" eb="18">
      <t>ガツ</t>
    </rPh>
    <rPh sb="19" eb="20">
      <t>ニチ</t>
    </rPh>
    <rPh sb="20" eb="22">
      <t>ジテン</t>
    </rPh>
    <phoneticPr fontId="3"/>
  </si>
  <si>
    <t>2026年度貸借対照表総括表</t>
    <rPh sb="6" eb="8">
      <t>タイシャク</t>
    </rPh>
    <rPh sb="8" eb="11">
      <t>タイショウヒョウ</t>
    </rPh>
    <rPh sb="11" eb="13">
      <t>ソウカツ</t>
    </rPh>
    <rPh sb="13" eb="14">
      <t>ヒョウ</t>
    </rPh>
    <phoneticPr fontId="33"/>
  </si>
  <si>
    <t>（令和8年1月1日から令和8年12月31日まで）</t>
    <phoneticPr fontId="3"/>
  </si>
  <si>
    <t>75周年
準備金会計</t>
    <rPh sb="2" eb="4">
      <t>シュウネン</t>
    </rPh>
    <rPh sb="5" eb="10">
      <t>ジュンビキンカイケイ</t>
    </rPh>
    <phoneticPr fontId="33"/>
  </si>
  <si>
    <t>（8）75周年準備金会計</t>
    <rPh sb="5" eb="7">
      <t>シュウネン</t>
    </rPh>
    <rPh sb="7" eb="10">
      <t>ジュンビキン</t>
    </rPh>
    <rPh sb="10" eb="12">
      <t>カイケイ</t>
    </rPh>
    <phoneticPr fontId="3"/>
  </si>
  <si>
    <t>オリエンテーション事業費</t>
    <rPh sb="9" eb="12">
      <t>ジギョウヒ</t>
    </rPh>
    <phoneticPr fontId="33"/>
  </si>
  <si>
    <t>国際渉外事業費</t>
    <rPh sb="0" eb="2">
      <t>コクサイ</t>
    </rPh>
    <rPh sb="2" eb="4">
      <t>ショウガイ</t>
    </rPh>
    <rPh sb="4" eb="7">
      <t>ジギョウヒ</t>
    </rPh>
    <phoneticPr fontId="33"/>
  </si>
  <si>
    <t>75周年準備金会計</t>
    <phoneticPr fontId="33"/>
  </si>
  <si>
    <t>（6）JC会館建設基金会計</t>
    <rPh sb="5" eb="7">
      <t>カイカン</t>
    </rPh>
    <rPh sb="7" eb="9">
      <t>ケンセツ</t>
    </rPh>
    <rPh sb="9" eb="11">
      <t>キキン</t>
    </rPh>
    <rPh sb="11" eb="13">
      <t>カイケイ</t>
    </rPh>
    <phoneticPr fontId="3"/>
  </si>
  <si>
    <t>2025年12月8日時点</t>
    <rPh sb="4" eb="5">
      <t>ネン</t>
    </rPh>
    <rPh sb="7" eb="8">
      <t>ガツ</t>
    </rPh>
    <rPh sb="9" eb="10">
      <t>ニチ</t>
    </rPh>
    <rPh sb="10" eb="12">
      <t>ジテン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</si>
</sst>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;&quot;△ &quot;#,##0"/>
    <numFmt numFmtId="177" formatCode="#,##0_ "/>
    <numFmt numFmtId="178" formatCode="#,##0_);[Red]\(#,##0\)"/>
    <numFmt numFmtId="179" formatCode="#,##0\ ;&quot;△ &quot;#,##0\ "/>
    <numFmt numFmtId="180" formatCode="#,##0;\-#,##0;&quot;-&quot;"/>
    <numFmt numFmtId="181" formatCode="#,##0;[Red]#,##0"/>
  </numFmts>
  <fonts count="45" x14ac:knownFonts="1">
    <font>
      <sz val="11"/>
      <name val="MS UI Gothic"/>
      <family val="3"/>
      <charset val="128"/>
    </font>
    <font>
      <sz val="11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明朝"/>
      <family val="1"/>
      <charset val="128"/>
    </font>
    <font>
      <sz val="11"/>
      <color indexed="64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MS UI Gothic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9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HGPｺﾞｼｯｸE"/>
      <family val="3"/>
      <charset val="128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 style="thin">
        <color indexed="17"/>
      </right>
      <top/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7"/>
      </left>
      <right style="thin">
        <color indexed="17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7"/>
      </left>
      <right style="thin">
        <color indexed="17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95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0" fontId="25" fillId="0" borderId="0" applyFill="0" applyBorder="0" applyAlignment="0"/>
    <xf numFmtId="0" fontId="26" fillId="0" borderId="1" applyNumberFormat="0" applyAlignment="0" applyProtection="0">
      <alignment horizontal="left" vertical="center"/>
    </xf>
    <xf numFmtId="0" fontId="26" fillId="0" borderId="2">
      <alignment horizontal="left" vertical="center"/>
    </xf>
    <xf numFmtId="0" fontId="27" fillId="0" borderId="0"/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22" borderId="4" applyNumberFormat="0" applyFon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8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" fillId="0" borderId="0" applyFont="0">
      <alignment vertical="center"/>
    </xf>
    <xf numFmtId="0" fontId="2" fillId="0" borderId="0" applyFon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37" fillId="0" borderId="0">
      <alignment vertical="center"/>
    </xf>
    <xf numFmtId="0" fontId="2" fillId="0" borderId="0"/>
    <xf numFmtId="0" fontId="2" fillId="0" borderId="0"/>
    <xf numFmtId="0" fontId="2" fillId="0" borderId="0"/>
    <xf numFmtId="0" fontId="29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30" fillId="0" borderId="0"/>
    <xf numFmtId="0" fontId="24" fillId="4" borderId="0" applyNumberFormat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176" fontId="2" fillId="0" borderId="0" xfId="38" applyNumberFormat="1" applyFont="1" applyFill="1">
      <alignment vertical="center"/>
    </xf>
    <xf numFmtId="176" fontId="2" fillId="0" borderId="0" xfId="38" applyNumberFormat="1" applyFont="1">
      <alignment vertical="center"/>
    </xf>
    <xf numFmtId="176" fontId="2" fillId="0" borderId="0" xfId="38" applyNumberFormat="1" applyFont="1" applyAlignment="1">
      <alignment vertical="center" wrapText="1"/>
    </xf>
    <xf numFmtId="176" fontId="6" fillId="0" borderId="0" xfId="38" applyNumberFormat="1" applyFont="1">
      <alignment vertical="center"/>
    </xf>
    <xf numFmtId="176" fontId="6" fillId="0" borderId="0" xfId="38" applyNumberFormat="1" applyFont="1" applyFill="1">
      <alignment vertical="center"/>
    </xf>
    <xf numFmtId="176" fontId="7" fillId="0" borderId="0" xfId="38" applyNumberFormat="1" applyFont="1">
      <alignment vertical="center"/>
    </xf>
    <xf numFmtId="176" fontId="5" fillId="0" borderId="0" xfId="38" applyNumberFormat="1" applyFont="1" applyFill="1">
      <alignment vertical="center"/>
    </xf>
    <xf numFmtId="0" fontId="7" fillId="0" borderId="0" xfId="91" applyFont="1">
      <alignment vertical="center"/>
    </xf>
    <xf numFmtId="0" fontId="4" fillId="0" borderId="0" xfId="91" applyFont="1">
      <alignment vertical="center"/>
    </xf>
    <xf numFmtId="38" fontId="2" fillId="0" borderId="0" xfId="47" applyFont="1" applyAlignment="1">
      <alignment horizontal="right" vertical="center"/>
    </xf>
    <xf numFmtId="0" fontId="31" fillId="25" borderId="0" xfId="91" applyFont="1" applyFill="1">
      <alignment vertical="center"/>
    </xf>
    <xf numFmtId="0" fontId="2" fillId="25" borderId="0" xfId="91" applyFont="1" applyFill="1">
      <alignment vertical="center"/>
    </xf>
    <xf numFmtId="38" fontId="2" fillId="25" borderId="0" xfId="47" applyFont="1" applyFill="1" applyAlignment="1">
      <alignment vertical="center"/>
    </xf>
    <xf numFmtId="0" fontId="2" fillId="0" borderId="0" xfId="91" applyFont="1">
      <alignment vertical="center"/>
    </xf>
    <xf numFmtId="3" fontId="2" fillId="0" borderId="0" xfId="47" applyNumberFormat="1" applyFont="1" applyAlignment="1">
      <alignment vertical="center"/>
    </xf>
    <xf numFmtId="0" fontId="2" fillId="26" borderId="17" xfId="91" applyFont="1" applyFill="1" applyBorder="1">
      <alignment vertical="center"/>
    </xf>
    <xf numFmtId="0" fontId="2" fillId="26" borderId="17" xfId="91" applyFont="1" applyFill="1" applyBorder="1" applyAlignment="1">
      <alignment horizontal="right" vertical="center"/>
    </xf>
    <xf numFmtId="38" fontId="2" fillId="0" borderId="0" xfId="47" applyFont="1" applyAlignment="1">
      <alignment vertical="center"/>
    </xf>
    <xf numFmtId="0" fontId="2" fillId="26" borderId="29" xfId="91" applyFont="1" applyFill="1" applyBorder="1">
      <alignment vertical="center"/>
    </xf>
    <xf numFmtId="0" fontId="2" fillId="26" borderId="29" xfId="91" applyFont="1" applyFill="1" applyBorder="1" applyAlignment="1">
      <alignment horizontal="right" vertical="center"/>
    </xf>
    <xf numFmtId="0" fontId="32" fillId="0" borderId="0" xfId="92" applyFont="1">
      <alignment vertical="center"/>
    </xf>
    <xf numFmtId="0" fontId="34" fillId="0" borderId="0" xfId="92" applyFont="1">
      <alignment vertical="center"/>
    </xf>
    <xf numFmtId="178" fontId="34" fillId="0" borderId="0" xfId="92" applyNumberFormat="1" applyFont="1" applyAlignment="1">
      <alignment horizontal="right" vertical="center"/>
    </xf>
    <xf numFmtId="0" fontId="34" fillId="0" borderId="30" xfId="92" applyFont="1" applyBorder="1">
      <alignment vertical="center"/>
    </xf>
    <xf numFmtId="0" fontId="34" fillId="0" borderId="30" xfId="92" applyFont="1" applyBorder="1" applyAlignment="1">
      <alignment vertical="center" shrinkToFit="1"/>
    </xf>
    <xf numFmtId="178" fontId="34" fillId="0" borderId="30" xfId="92" applyNumberFormat="1" applyFont="1" applyBorder="1">
      <alignment vertical="center"/>
    </xf>
    <xf numFmtId="178" fontId="35" fillId="0" borderId="0" xfId="92" applyNumberFormat="1" applyFont="1" applyAlignment="1">
      <alignment horizontal="left" vertical="center" shrinkToFit="1"/>
    </xf>
    <xf numFmtId="0" fontId="34" fillId="0" borderId="0" xfId="92" applyFont="1" applyAlignment="1">
      <alignment horizontal="left"/>
    </xf>
    <xf numFmtId="0" fontId="34" fillId="0" borderId="0" xfId="92" applyFont="1" applyAlignment="1">
      <alignment horizontal="left" vertical="center" shrinkToFit="1"/>
    </xf>
    <xf numFmtId="178" fontId="34" fillId="0" borderId="0" xfId="92" applyNumberFormat="1" applyFont="1" applyAlignment="1">
      <alignment horizontal="center" vertical="center"/>
    </xf>
    <xf numFmtId="0" fontId="34" fillId="0" borderId="0" xfId="92" applyFont="1" applyAlignment="1">
      <alignment horizontal="center" vertical="center"/>
    </xf>
    <xf numFmtId="178" fontId="34" fillId="0" borderId="0" xfId="92" applyNumberFormat="1" applyFont="1">
      <alignment vertical="center"/>
    </xf>
    <xf numFmtId="0" fontId="34" fillId="0" borderId="0" xfId="92" applyFont="1" applyAlignment="1">
      <alignment vertical="center" shrinkToFit="1"/>
    </xf>
    <xf numFmtId="0" fontId="34" fillId="0" borderId="0" xfId="92" applyFont="1" applyAlignment="1"/>
    <xf numFmtId="0" fontId="34" fillId="0" borderId="0" xfId="92" applyFont="1" applyAlignment="1">
      <alignment vertical="top"/>
    </xf>
    <xf numFmtId="0" fontId="34" fillId="0" borderId="17" xfId="92" applyFont="1" applyBorder="1" applyAlignment="1">
      <alignment vertical="center" wrapText="1"/>
    </xf>
    <xf numFmtId="38" fontId="2" fillId="0" borderId="0" xfId="47" applyFont="1" applyFill="1" applyAlignment="1">
      <alignment vertical="center"/>
    </xf>
    <xf numFmtId="38" fontId="34" fillId="0" borderId="0" xfId="38" applyFont="1" applyFill="1">
      <alignment vertical="center"/>
    </xf>
    <xf numFmtId="0" fontId="36" fillId="0" borderId="39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38" fontId="0" fillId="0" borderId="50" xfId="38" applyFont="1" applyBorder="1">
      <alignment vertical="center"/>
    </xf>
    <xf numFmtId="0" fontId="2" fillId="0" borderId="17" xfId="91" applyFont="1" applyBorder="1">
      <alignment vertical="center"/>
    </xf>
    <xf numFmtId="0" fontId="2" fillId="0" borderId="17" xfId="91" applyFont="1" applyBorder="1" applyAlignment="1">
      <alignment horizontal="right" vertical="center"/>
    </xf>
    <xf numFmtId="0" fontId="2" fillId="0" borderId="0" xfId="91" applyFont="1" applyAlignment="1">
      <alignment vertical="center" shrinkToFit="1"/>
    </xf>
    <xf numFmtId="14" fontId="7" fillId="0" borderId="0" xfId="91" applyNumberFormat="1" applyFont="1">
      <alignment vertical="center"/>
    </xf>
    <xf numFmtId="0" fontId="38" fillId="0" borderId="0" xfId="92" applyFont="1">
      <alignment vertical="center"/>
    </xf>
    <xf numFmtId="38" fontId="34" fillId="0" borderId="0" xfId="38" applyFont="1" applyFill="1" applyAlignment="1">
      <alignment vertical="center"/>
    </xf>
    <xf numFmtId="38" fontId="34" fillId="0" borderId="30" xfId="38" applyFont="1" applyFill="1" applyBorder="1" applyAlignment="1">
      <alignment vertical="center" shrinkToFit="1"/>
    </xf>
    <xf numFmtId="38" fontId="34" fillId="0" borderId="0" xfId="38" applyFont="1" applyFill="1" applyBorder="1" applyAlignment="1">
      <alignment vertical="center"/>
    </xf>
    <xf numFmtId="38" fontId="34" fillId="0" borderId="0" xfId="38" applyFont="1" applyFill="1" applyAlignment="1">
      <alignment vertical="center" shrinkToFit="1"/>
    </xf>
    <xf numFmtId="0" fontId="36" fillId="0" borderId="40" xfId="0" applyFont="1" applyBorder="1" applyAlignment="1">
      <alignment horizontal="center" vertical="center" wrapText="1"/>
    </xf>
    <xf numFmtId="38" fontId="34" fillId="0" borderId="17" xfId="38" applyFont="1" applyFill="1" applyBorder="1" applyAlignment="1">
      <alignment vertical="center"/>
    </xf>
    <xf numFmtId="38" fontId="34" fillId="0" borderId="17" xfId="38" applyFont="1" applyFill="1" applyBorder="1" applyAlignment="1">
      <alignment vertical="center" wrapText="1"/>
    </xf>
    <xf numFmtId="3" fontId="2" fillId="26" borderId="17" xfId="47" applyNumberFormat="1" applyFont="1" applyFill="1" applyBorder="1" applyAlignment="1">
      <alignment vertical="center"/>
    </xf>
    <xf numFmtId="3" fontId="2" fillId="0" borderId="0" xfId="91" applyNumberFormat="1" applyFont="1">
      <alignment vertical="center"/>
    </xf>
    <xf numFmtId="38" fontId="0" fillId="0" borderId="45" xfId="38" applyFont="1" applyBorder="1">
      <alignment vertical="center"/>
    </xf>
    <xf numFmtId="38" fontId="0" fillId="0" borderId="51" xfId="38" applyFont="1" applyBorder="1">
      <alignment vertical="center"/>
    </xf>
    <xf numFmtId="38" fontId="0" fillId="0" borderId="12" xfId="38" applyFont="1" applyBorder="1">
      <alignment vertical="center"/>
    </xf>
    <xf numFmtId="38" fontId="0" fillId="0" borderId="13" xfId="38" applyFont="1" applyBorder="1">
      <alignment vertical="center"/>
    </xf>
    <xf numFmtId="38" fontId="0" fillId="0" borderId="46" xfId="38" applyFont="1" applyBorder="1">
      <alignment vertical="center"/>
    </xf>
    <xf numFmtId="176" fontId="2" fillId="0" borderId="12" xfId="38" applyNumberFormat="1" applyFont="1" applyFill="1" applyBorder="1" applyAlignment="1">
      <alignment vertical="center" shrinkToFit="1"/>
    </xf>
    <xf numFmtId="176" fontId="2" fillId="27" borderId="12" xfId="38" applyNumberFormat="1" applyFont="1" applyFill="1" applyBorder="1" applyAlignment="1">
      <alignment vertical="center" shrinkToFit="1"/>
    </xf>
    <xf numFmtId="176" fontId="2" fillId="24" borderId="12" xfId="38" applyNumberFormat="1" applyFont="1" applyFill="1" applyBorder="1" applyAlignment="1">
      <alignment vertical="center" shrinkToFit="1"/>
    </xf>
    <xf numFmtId="176" fontId="2" fillId="33" borderId="12" xfId="38" applyNumberFormat="1" applyFont="1" applyFill="1" applyBorder="1" applyAlignment="1">
      <alignment vertical="center" shrinkToFit="1"/>
    </xf>
    <xf numFmtId="178" fontId="34" fillId="0" borderId="28" xfId="92" applyNumberFormat="1" applyFont="1" applyBorder="1">
      <alignment vertical="center"/>
    </xf>
    <xf numFmtId="178" fontId="34" fillId="0" borderId="12" xfId="92" applyNumberFormat="1" applyFont="1" applyBorder="1">
      <alignment vertical="center"/>
    </xf>
    <xf numFmtId="176" fontId="2" fillId="26" borderId="16" xfId="38" applyNumberFormat="1" applyFont="1" applyFill="1" applyBorder="1" applyAlignment="1">
      <alignment vertical="center" shrinkToFit="1"/>
    </xf>
    <xf numFmtId="176" fontId="2" fillId="0" borderId="14" xfId="38" applyNumberFormat="1" applyFont="1" applyFill="1" applyBorder="1" applyAlignment="1">
      <alignment vertical="center" shrinkToFit="1"/>
    </xf>
    <xf numFmtId="176" fontId="2" fillId="27" borderId="16" xfId="38" applyNumberFormat="1" applyFont="1" applyFill="1" applyBorder="1" applyAlignment="1">
      <alignment vertical="center" shrinkToFit="1"/>
    </xf>
    <xf numFmtId="176" fontId="2" fillId="27" borderId="14" xfId="38" applyNumberFormat="1" applyFont="1" applyFill="1" applyBorder="1" applyAlignment="1">
      <alignment vertical="center" shrinkToFit="1"/>
    </xf>
    <xf numFmtId="178" fontId="39" fillId="0" borderId="28" xfId="92" applyNumberFormat="1" applyFont="1" applyBorder="1">
      <alignment vertical="center"/>
    </xf>
    <xf numFmtId="178" fontId="34" fillId="30" borderId="12" xfId="92" applyNumberFormat="1" applyFont="1" applyFill="1" applyBorder="1">
      <alignment vertical="center"/>
    </xf>
    <xf numFmtId="38" fontId="34" fillId="0" borderId="28" xfId="38" applyFont="1" applyFill="1" applyBorder="1" applyAlignment="1">
      <alignment vertical="center" shrinkToFit="1"/>
    </xf>
    <xf numFmtId="38" fontId="39" fillId="0" borderId="28" xfId="38" applyFont="1" applyFill="1" applyBorder="1" applyAlignment="1">
      <alignment vertical="center" shrinkToFit="1"/>
    </xf>
    <xf numFmtId="176" fontId="2" fillId="34" borderId="12" xfId="38" applyNumberFormat="1" applyFont="1" applyFill="1" applyBorder="1" applyAlignment="1">
      <alignment vertical="center" shrinkToFit="1"/>
    </xf>
    <xf numFmtId="176" fontId="2" fillId="26" borderId="15" xfId="38" applyNumberFormat="1" applyFont="1" applyFill="1" applyBorder="1" applyAlignment="1">
      <alignment vertical="center" shrinkToFit="1"/>
    </xf>
    <xf numFmtId="176" fontId="6" fillId="0" borderId="39" xfId="38" applyNumberFormat="1" applyFont="1" applyFill="1" applyBorder="1" applyAlignment="1">
      <alignment vertical="center" shrinkToFit="1"/>
    </xf>
    <xf numFmtId="176" fontId="6" fillId="24" borderId="39" xfId="38" applyNumberFormat="1" applyFont="1" applyFill="1" applyBorder="1" applyAlignment="1">
      <alignment vertical="center" shrinkToFit="1"/>
    </xf>
    <xf numFmtId="176" fontId="6" fillId="25" borderId="40" xfId="38" applyNumberFormat="1" applyFont="1" applyFill="1" applyBorder="1" applyAlignment="1">
      <alignment vertical="center" shrinkToFit="1"/>
    </xf>
    <xf numFmtId="176" fontId="6" fillId="26" borderId="41" xfId="38" applyNumberFormat="1" applyFont="1" applyFill="1" applyBorder="1" applyAlignment="1">
      <alignment vertical="center" shrinkToFit="1"/>
    </xf>
    <xf numFmtId="176" fontId="6" fillId="0" borderId="22" xfId="38" applyNumberFormat="1" applyFont="1" applyFill="1" applyBorder="1" applyAlignment="1">
      <alignment vertical="center" shrinkToFit="1"/>
    </xf>
    <xf numFmtId="176" fontId="6" fillId="0" borderId="42" xfId="38" applyNumberFormat="1" applyFont="1" applyFill="1" applyBorder="1" applyAlignment="1">
      <alignment vertical="center" shrinkToFit="1"/>
    </xf>
    <xf numFmtId="38" fontId="34" fillId="0" borderId="28" xfId="38" applyFont="1" applyFill="1" applyBorder="1" applyAlignment="1">
      <alignment vertical="center"/>
    </xf>
    <xf numFmtId="38" fontId="39" fillId="0" borderId="28" xfId="38" applyFont="1" applyFill="1" applyBorder="1" applyAlignment="1">
      <alignment vertical="center"/>
    </xf>
    <xf numFmtId="3" fontId="40" fillId="0" borderId="0" xfId="47" applyNumberFormat="1" applyFont="1" applyFill="1" applyAlignment="1">
      <alignment vertical="center"/>
    </xf>
    <xf numFmtId="3" fontId="40" fillId="0" borderId="0" xfId="0" applyNumberFormat="1" applyFont="1">
      <alignment vertical="center"/>
    </xf>
    <xf numFmtId="179" fontId="34" fillId="0" borderId="12" xfId="92" applyNumberFormat="1" applyFont="1" applyBorder="1">
      <alignment vertical="center"/>
    </xf>
    <xf numFmtId="176" fontId="2" fillId="35" borderId="12" xfId="38" applyNumberFormat="1" applyFont="1" applyFill="1" applyBorder="1" applyAlignment="1">
      <alignment vertical="center" shrinkToFit="1"/>
    </xf>
    <xf numFmtId="176" fontId="7" fillId="0" borderId="26" xfId="38" applyNumberFormat="1" applyFont="1" applyFill="1" applyBorder="1" applyAlignment="1">
      <alignment vertical="center" shrinkToFit="1"/>
    </xf>
    <xf numFmtId="176" fontId="2" fillId="0" borderId="26" xfId="38" applyNumberFormat="1" applyFont="1" applyFill="1" applyBorder="1" applyAlignment="1">
      <alignment vertical="center" shrinkToFit="1"/>
    </xf>
    <xf numFmtId="176" fontId="2" fillId="24" borderId="26" xfId="38" applyNumberFormat="1" applyFont="1" applyFill="1" applyBorder="1" applyAlignment="1">
      <alignment vertical="center" shrinkToFit="1"/>
    </xf>
    <xf numFmtId="176" fontId="2" fillId="25" borderId="23" xfId="38" applyNumberFormat="1" applyFont="1" applyFill="1" applyBorder="1" applyAlignment="1">
      <alignment vertical="center" shrinkToFit="1"/>
    </xf>
    <xf numFmtId="176" fontId="2" fillId="0" borderId="25" xfId="38" applyNumberFormat="1" applyFont="1" applyFill="1" applyBorder="1" applyAlignment="1">
      <alignment vertical="center" shrinkToFit="1"/>
    </xf>
    <xf numFmtId="176" fontId="2" fillId="25" borderId="13" xfId="38" applyNumberFormat="1" applyFont="1" applyFill="1" applyBorder="1" applyAlignment="1">
      <alignment vertical="center" shrinkToFit="1"/>
    </xf>
    <xf numFmtId="176" fontId="2" fillId="28" borderId="31" xfId="38" applyNumberFormat="1" applyFont="1" applyFill="1" applyBorder="1" applyAlignment="1">
      <alignment vertical="center" shrinkToFit="1"/>
    </xf>
    <xf numFmtId="38" fontId="34" fillId="0" borderId="12" xfId="38" applyFont="1" applyFill="1" applyBorder="1" applyAlignment="1">
      <alignment vertical="center"/>
    </xf>
    <xf numFmtId="38" fontId="34" fillId="29" borderId="12" xfId="38" applyFont="1" applyFill="1" applyBorder="1" applyAlignment="1">
      <alignment vertical="center"/>
    </xf>
    <xf numFmtId="0" fontId="34" fillId="29" borderId="12" xfId="92" applyFont="1" applyFill="1" applyBorder="1">
      <alignment vertical="center"/>
    </xf>
    <xf numFmtId="0" fontId="34" fillId="0" borderId="0" xfId="92" applyFont="1" applyAlignment="1">
      <alignment horizontal="right" vertical="center"/>
    </xf>
    <xf numFmtId="38" fontId="34" fillId="0" borderId="31" xfId="38" applyFont="1" applyFill="1" applyBorder="1" applyAlignment="1">
      <alignment horizontal="center" vertical="center"/>
    </xf>
    <xf numFmtId="38" fontId="34" fillId="0" borderId="31" xfId="38" applyFont="1" applyFill="1" applyBorder="1" applyAlignment="1">
      <alignment horizontal="center" vertical="center" wrapText="1"/>
    </xf>
    <xf numFmtId="178" fontId="34" fillId="0" borderId="31" xfId="92" applyNumberFormat="1" applyFont="1" applyBorder="1" applyAlignment="1">
      <alignment horizontal="center" vertical="center"/>
    </xf>
    <xf numFmtId="0" fontId="34" fillId="29" borderId="13" xfId="92" applyFont="1" applyFill="1" applyBorder="1">
      <alignment vertical="center"/>
    </xf>
    <xf numFmtId="0" fontId="34" fillId="29" borderId="2" xfId="92" applyFont="1" applyFill="1" applyBorder="1">
      <alignment vertical="center"/>
    </xf>
    <xf numFmtId="0" fontId="34" fillId="0" borderId="19" xfId="92" applyFont="1" applyBorder="1">
      <alignment vertical="center"/>
    </xf>
    <xf numFmtId="0" fontId="34" fillId="0" borderId="17" xfId="92" applyFont="1" applyBorder="1">
      <alignment vertical="center"/>
    </xf>
    <xf numFmtId="0" fontId="34" fillId="0" borderId="17" xfId="92" applyFont="1" applyBorder="1" applyAlignment="1">
      <alignment vertical="center" shrinkToFit="1"/>
    </xf>
    <xf numFmtId="38" fontId="34" fillId="0" borderId="31" xfId="38" applyFont="1" applyFill="1" applyBorder="1" applyAlignment="1">
      <alignment vertical="center" shrinkToFit="1"/>
    </xf>
    <xf numFmtId="0" fontId="34" fillId="0" borderId="31" xfId="92" applyFont="1" applyBorder="1" applyAlignment="1">
      <alignment vertical="center" shrinkToFit="1"/>
    </xf>
    <xf numFmtId="178" fontId="34" fillId="0" borderId="31" xfId="92" applyNumberFormat="1" applyFont="1" applyBorder="1">
      <alignment vertical="center"/>
    </xf>
    <xf numFmtId="0" fontId="34" fillId="0" borderId="27" xfId="92" applyFont="1" applyBorder="1">
      <alignment vertical="center"/>
    </xf>
    <xf numFmtId="0" fontId="39" fillId="0" borderId="0" xfId="92" applyFont="1">
      <alignment vertical="center"/>
    </xf>
    <xf numFmtId="0" fontId="34" fillId="0" borderId="28" xfId="92" applyFont="1" applyBorder="1" applyAlignment="1">
      <alignment vertical="center" shrinkToFit="1"/>
    </xf>
    <xf numFmtId="38" fontId="34" fillId="0" borderId="28" xfId="38" applyFont="1" applyFill="1" applyBorder="1" applyAlignment="1">
      <alignment horizontal="left" vertical="center" shrinkToFit="1"/>
    </xf>
    <xf numFmtId="0" fontId="34" fillId="0" borderId="28" xfId="92" applyFont="1" applyBorder="1" applyAlignment="1">
      <alignment horizontal="left" vertical="center" shrinkToFit="1"/>
    </xf>
    <xf numFmtId="0" fontId="34" fillId="0" borderId="0" xfId="92" applyFont="1" applyAlignment="1">
      <alignment horizontal="left" vertical="top"/>
    </xf>
    <xf numFmtId="38" fontId="39" fillId="0" borderId="28" xfId="38" applyFont="1" applyFill="1" applyBorder="1" applyAlignment="1">
      <alignment vertical="top"/>
    </xf>
    <xf numFmtId="38" fontId="34" fillId="0" borderId="28" xfId="38" applyFont="1" applyFill="1" applyBorder="1" applyAlignment="1">
      <alignment vertical="top"/>
    </xf>
    <xf numFmtId="38" fontId="34" fillId="0" borderId="28" xfId="38" applyFont="1" applyFill="1" applyBorder="1" applyAlignment="1">
      <alignment horizontal="left" vertical="top"/>
    </xf>
    <xf numFmtId="0" fontId="34" fillId="0" borderId="28" xfId="92" applyFont="1" applyBorder="1" applyAlignment="1">
      <alignment horizontal="left" vertical="top"/>
    </xf>
    <xf numFmtId="38" fontId="34" fillId="0" borderId="28" xfId="38" applyFont="1" applyFill="1" applyBorder="1">
      <alignment vertical="center"/>
    </xf>
    <xf numFmtId="0" fontId="34" fillId="0" borderId="28" xfId="92" applyFont="1" applyBorder="1">
      <alignment vertical="center"/>
    </xf>
    <xf numFmtId="0" fontId="34" fillId="30" borderId="13" xfId="92" applyFont="1" applyFill="1" applyBorder="1">
      <alignment vertical="center"/>
    </xf>
    <xf numFmtId="0" fontId="34" fillId="30" borderId="2" xfId="92" applyFont="1" applyFill="1" applyBorder="1">
      <alignment vertical="center"/>
    </xf>
    <xf numFmtId="38" fontId="34" fillId="30" borderId="12" xfId="38" applyFont="1" applyFill="1" applyBorder="1" applyAlignment="1">
      <alignment vertical="center"/>
    </xf>
    <xf numFmtId="0" fontId="34" fillId="30" borderId="2" xfId="92" applyFont="1" applyFill="1" applyBorder="1" applyAlignment="1">
      <alignment horizontal="right" vertical="center"/>
    </xf>
    <xf numFmtId="0" fontId="34" fillId="30" borderId="2" xfId="92" applyFont="1" applyFill="1" applyBorder="1" applyAlignment="1">
      <alignment vertical="center" shrinkToFit="1"/>
    </xf>
    <xf numFmtId="0" fontId="41" fillId="0" borderId="27" xfId="92" applyFont="1" applyBorder="1">
      <alignment vertical="center"/>
    </xf>
    <xf numFmtId="0" fontId="41" fillId="0" borderId="0" xfId="92" applyFont="1">
      <alignment vertical="center"/>
    </xf>
    <xf numFmtId="0" fontId="42" fillId="0" borderId="0" xfId="92" applyFont="1">
      <alignment vertical="center"/>
    </xf>
    <xf numFmtId="0" fontId="42" fillId="0" borderId="0" xfId="92" applyFont="1" applyAlignment="1">
      <alignment vertical="center" shrinkToFit="1"/>
    </xf>
    <xf numFmtId="38" fontId="41" fillId="0" borderId="28" xfId="38" applyFont="1" applyFill="1" applyBorder="1" applyAlignment="1">
      <alignment vertical="center" shrinkToFit="1"/>
    </xf>
    <xf numFmtId="0" fontId="41" fillId="0" borderId="28" xfId="92" applyFont="1" applyBorder="1" applyAlignment="1">
      <alignment vertical="center" shrinkToFit="1"/>
    </xf>
    <xf numFmtId="38" fontId="34" fillId="0" borderId="28" xfId="92" applyNumberFormat="1" applyFont="1" applyBorder="1" applyAlignment="1">
      <alignment vertical="center" shrinkToFit="1"/>
    </xf>
    <xf numFmtId="38" fontId="34" fillId="30" borderId="12" xfId="38" applyFont="1" applyFill="1" applyBorder="1" applyAlignment="1">
      <alignment vertical="center" shrinkToFit="1"/>
    </xf>
    <xf numFmtId="38" fontId="39" fillId="0" borderId="28" xfId="38" applyFont="1" applyFill="1" applyBorder="1">
      <alignment vertical="center"/>
    </xf>
    <xf numFmtId="0" fontId="39" fillId="0" borderId="28" xfId="92" applyFont="1" applyBorder="1">
      <alignment vertical="center"/>
    </xf>
    <xf numFmtId="0" fontId="34" fillId="0" borderId="13" xfId="92" applyFont="1" applyBorder="1">
      <alignment vertical="center"/>
    </xf>
    <xf numFmtId="0" fontId="34" fillId="0" borderId="2" xfId="92" applyFont="1" applyBorder="1">
      <alignment vertical="center"/>
    </xf>
    <xf numFmtId="0" fontId="34" fillId="25" borderId="2" xfId="92" applyFont="1" applyFill="1" applyBorder="1">
      <alignment vertical="center"/>
    </xf>
    <xf numFmtId="3" fontId="34" fillId="0" borderId="12" xfId="38" applyNumberFormat="1" applyFont="1" applyFill="1" applyBorder="1" applyAlignment="1">
      <alignment vertical="center"/>
    </xf>
    <xf numFmtId="3" fontId="34" fillId="0" borderId="12" xfId="38" applyNumberFormat="1" applyFont="1" applyFill="1" applyBorder="1">
      <alignment vertical="center"/>
    </xf>
    <xf numFmtId="3" fontId="34" fillId="29" borderId="12" xfId="38" applyNumberFormat="1" applyFont="1" applyFill="1" applyBorder="1" applyAlignment="1">
      <alignment vertical="center"/>
    </xf>
    <xf numFmtId="3" fontId="34" fillId="29" borderId="12" xfId="92" applyNumberFormat="1" applyFont="1" applyFill="1" applyBorder="1">
      <alignment vertical="center"/>
    </xf>
    <xf numFmtId="3" fontId="34" fillId="0" borderId="12" xfId="92" applyNumberFormat="1" applyFont="1" applyBorder="1">
      <alignment vertical="center"/>
    </xf>
    <xf numFmtId="3" fontId="34" fillId="0" borderId="28" xfId="38" applyNumberFormat="1" applyFont="1" applyFill="1" applyBorder="1" applyAlignment="1">
      <alignment vertical="center"/>
    </xf>
    <xf numFmtId="3" fontId="34" fillId="29" borderId="12" xfId="38" applyNumberFormat="1" applyFont="1" applyFill="1" applyBorder="1">
      <alignment vertical="center"/>
    </xf>
    <xf numFmtId="3" fontId="34" fillId="25" borderId="12" xfId="38" applyNumberFormat="1" applyFont="1" applyFill="1" applyBorder="1">
      <alignment vertical="center"/>
    </xf>
    <xf numFmtId="3" fontId="34" fillId="25" borderId="12" xfId="92" applyNumberFormat="1" applyFont="1" applyFill="1" applyBorder="1">
      <alignment vertical="center"/>
    </xf>
    <xf numFmtId="0" fontId="34" fillId="0" borderId="30" xfId="92" applyFont="1" applyBorder="1" applyAlignment="1">
      <alignment horizontal="right" vertical="center"/>
    </xf>
    <xf numFmtId="0" fontId="39" fillId="30" borderId="2" xfId="92" applyFont="1" applyFill="1" applyBorder="1">
      <alignment vertical="center"/>
    </xf>
    <xf numFmtId="0" fontId="41" fillId="0" borderId="17" xfId="92" applyFont="1" applyBorder="1">
      <alignment vertical="center"/>
    </xf>
    <xf numFmtId="0" fontId="34" fillId="0" borderId="2" xfId="92" applyFont="1" applyBorder="1" applyAlignment="1">
      <alignment horizontal="right" vertical="center"/>
    </xf>
    <xf numFmtId="0" fontId="39" fillId="30" borderId="2" xfId="92" applyFont="1" applyFill="1" applyBorder="1" applyAlignment="1">
      <alignment vertical="center" shrinkToFit="1"/>
    </xf>
    <xf numFmtId="0" fontId="34" fillId="0" borderId="14" xfId="92" applyFont="1" applyBorder="1">
      <alignment vertical="center"/>
    </xf>
    <xf numFmtId="0" fontId="34" fillId="25" borderId="14" xfId="92" applyFont="1" applyFill="1" applyBorder="1">
      <alignment vertical="center"/>
    </xf>
    <xf numFmtId="0" fontId="34" fillId="0" borderId="2" xfId="92" applyFont="1" applyBorder="1" applyAlignment="1">
      <alignment vertical="center" shrinkToFit="1"/>
    </xf>
    <xf numFmtId="0" fontId="34" fillId="29" borderId="14" xfId="92" applyFont="1" applyFill="1" applyBorder="1">
      <alignment vertical="center"/>
    </xf>
    <xf numFmtId="0" fontId="34" fillId="0" borderId="0" xfId="92" applyFont="1" applyAlignment="1">
      <alignment vertical="center" wrapText="1"/>
    </xf>
    <xf numFmtId="177" fontId="34" fillId="0" borderId="0" xfId="92" applyNumberFormat="1" applyFont="1">
      <alignment vertical="center"/>
    </xf>
    <xf numFmtId="177" fontId="34" fillId="0" borderId="12" xfId="92" applyNumberFormat="1" applyFont="1" applyBorder="1">
      <alignment vertical="center"/>
    </xf>
    <xf numFmtId="3" fontId="34" fillId="0" borderId="0" xfId="92" applyNumberFormat="1" applyFont="1">
      <alignment vertical="center"/>
    </xf>
    <xf numFmtId="3" fontId="34" fillId="0" borderId="13" xfId="92" applyNumberFormat="1" applyFont="1" applyBorder="1">
      <alignment vertical="center"/>
    </xf>
    <xf numFmtId="3" fontId="34" fillId="0" borderId="2" xfId="92" applyNumberFormat="1" applyFont="1" applyBorder="1">
      <alignment vertical="center"/>
    </xf>
    <xf numFmtId="3" fontId="34" fillId="0" borderId="14" xfId="92" applyNumberFormat="1" applyFont="1" applyBorder="1">
      <alignment vertical="center"/>
    </xf>
    <xf numFmtId="3" fontId="34" fillId="0" borderId="27" xfId="92" applyNumberFormat="1" applyFont="1" applyBorder="1">
      <alignment vertical="center"/>
    </xf>
    <xf numFmtId="3" fontId="34" fillId="0" borderId="32" xfId="92" applyNumberFormat="1" applyFont="1" applyBorder="1">
      <alignment vertical="center"/>
    </xf>
    <xf numFmtId="3" fontId="34" fillId="0" borderId="28" xfId="92" applyNumberFormat="1" applyFont="1" applyBorder="1">
      <alignment vertical="center"/>
    </xf>
    <xf numFmtId="3" fontId="34" fillId="0" borderId="14" xfId="92" applyNumberFormat="1" applyFont="1" applyBorder="1" applyAlignment="1">
      <alignment vertical="center" shrinkToFit="1"/>
    </xf>
    <xf numFmtId="3" fontId="34" fillId="0" borderId="19" xfId="92" applyNumberFormat="1" applyFont="1" applyBorder="1">
      <alignment vertical="center"/>
    </xf>
    <xf numFmtId="3" fontId="34" fillId="0" borderId="17" xfId="92" applyNumberFormat="1" applyFont="1" applyBorder="1">
      <alignment vertical="center"/>
    </xf>
    <xf numFmtId="3" fontId="34" fillId="0" borderId="18" xfId="92" applyNumberFormat="1" applyFont="1" applyBorder="1" applyAlignment="1">
      <alignment vertical="center" shrinkToFit="1"/>
    </xf>
    <xf numFmtId="3" fontId="34" fillId="0" borderId="31" xfId="92" applyNumberFormat="1" applyFont="1" applyBorder="1">
      <alignment vertical="center"/>
    </xf>
    <xf numFmtId="3" fontId="34" fillId="0" borderId="32" xfId="92" applyNumberFormat="1" applyFont="1" applyBorder="1" applyAlignment="1">
      <alignment vertical="center" shrinkToFit="1"/>
    </xf>
    <xf numFmtId="3" fontId="34" fillId="0" borderId="23" xfId="92" applyNumberFormat="1" applyFont="1" applyBorder="1">
      <alignment vertical="center"/>
    </xf>
    <xf numFmtId="3" fontId="34" fillId="0" borderId="24" xfId="92" applyNumberFormat="1" applyFont="1" applyBorder="1">
      <alignment vertical="center"/>
    </xf>
    <xf numFmtId="3" fontId="34" fillId="0" borderId="26" xfId="92" applyNumberFormat="1" applyFont="1" applyBorder="1">
      <alignment vertical="center"/>
    </xf>
    <xf numFmtId="3" fontId="34" fillId="0" borderId="2" xfId="92" applyNumberFormat="1" applyFont="1" applyBorder="1" applyAlignment="1">
      <alignment vertical="center" shrinkToFit="1"/>
    </xf>
    <xf numFmtId="38" fontId="2" fillId="26" borderId="29" xfId="47" applyFont="1" applyFill="1" applyBorder="1" applyAlignment="1">
      <alignment vertical="center"/>
    </xf>
    <xf numFmtId="176" fontId="43" fillId="0" borderId="0" xfId="38" applyNumberFormat="1" applyFont="1" applyFill="1" applyBorder="1" applyAlignment="1">
      <alignment vertical="center"/>
    </xf>
    <xf numFmtId="176" fontId="43" fillId="0" borderId="0" xfId="38" applyNumberFormat="1" applyFont="1" applyFill="1" applyBorder="1" applyAlignment="1">
      <alignment horizontal="center" vertical="center"/>
    </xf>
    <xf numFmtId="176" fontId="43" fillId="0" borderId="0" xfId="38" applyNumberFormat="1" applyFont="1" applyBorder="1" applyAlignment="1">
      <alignment horizontal="center" vertical="center"/>
    </xf>
    <xf numFmtId="176" fontId="43" fillId="0" borderId="0" xfId="38" applyNumberFormat="1" applyFont="1" applyBorder="1" applyAlignment="1">
      <alignment horizontal="right" vertical="center"/>
    </xf>
    <xf numFmtId="176" fontId="2" fillId="24" borderId="12" xfId="38" applyNumberFormat="1" applyFont="1" applyFill="1" applyBorder="1" applyAlignment="1">
      <alignment horizontal="center" vertical="center" wrapText="1"/>
    </xf>
    <xf numFmtId="176" fontId="2" fillId="25" borderId="12" xfId="38" applyNumberFormat="1" applyFont="1" applyFill="1" applyBorder="1" applyAlignment="1">
      <alignment horizontal="center" vertical="center" wrapText="1"/>
    </xf>
    <xf numFmtId="176" fontId="2" fillId="25" borderId="13" xfId="38" applyNumberFormat="1" applyFont="1" applyFill="1" applyBorder="1" applyAlignment="1">
      <alignment horizontal="center" vertical="center" wrapText="1"/>
    </xf>
    <xf numFmtId="176" fontId="2" fillId="0" borderId="13" xfId="38" applyNumberFormat="1" applyFont="1" applyFill="1" applyBorder="1">
      <alignment vertical="center"/>
    </xf>
    <xf numFmtId="176" fontId="2" fillId="0" borderId="2" xfId="38" applyNumberFormat="1" applyFont="1" applyFill="1" applyBorder="1">
      <alignment vertical="center"/>
    </xf>
    <xf numFmtId="176" fontId="2" fillId="0" borderId="14" xfId="38" applyNumberFormat="1" applyFont="1" applyFill="1" applyBorder="1">
      <alignment vertical="center"/>
    </xf>
    <xf numFmtId="176" fontId="2" fillId="0" borderId="12" xfId="38" applyNumberFormat="1" applyFont="1" applyFill="1" applyBorder="1">
      <alignment vertical="center"/>
    </xf>
    <xf numFmtId="176" fontId="2" fillId="24" borderId="12" xfId="38" applyNumberFormat="1" applyFont="1" applyFill="1" applyBorder="1">
      <alignment vertical="center"/>
    </xf>
    <xf numFmtId="176" fontId="2" fillId="25" borderId="13" xfId="38" applyNumberFormat="1" applyFont="1" applyFill="1" applyBorder="1">
      <alignment vertical="center"/>
    </xf>
    <xf numFmtId="176" fontId="2" fillId="26" borderId="15" xfId="38" applyNumberFormat="1" applyFont="1" applyFill="1" applyBorder="1">
      <alignment vertical="center"/>
    </xf>
    <xf numFmtId="176" fontId="2" fillId="31" borderId="16" xfId="38" applyNumberFormat="1" applyFont="1" applyFill="1" applyBorder="1" applyAlignment="1">
      <alignment vertical="center" shrinkToFit="1"/>
    </xf>
    <xf numFmtId="176" fontId="2" fillId="35" borderId="16" xfId="38" applyNumberFormat="1" applyFont="1" applyFill="1" applyBorder="1" applyAlignment="1">
      <alignment vertical="center" shrinkToFit="1"/>
    </xf>
    <xf numFmtId="176" fontId="6" fillId="0" borderId="21" xfId="38" applyNumberFormat="1" applyFont="1" applyFill="1" applyBorder="1">
      <alignment vertical="center"/>
    </xf>
    <xf numFmtId="176" fontId="6" fillId="0" borderId="1" xfId="38" applyNumberFormat="1" applyFont="1" applyFill="1" applyBorder="1">
      <alignment vertical="center"/>
    </xf>
    <xf numFmtId="176" fontId="4" fillId="0" borderId="1" xfId="38" applyNumberFormat="1" applyFont="1" applyFill="1" applyBorder="1">
      <alignment vertical="center"/>
    </xf>
    <xf numFmtId="176" fontId="6" fillId="0" borderId="22" xfId="38" applyNumberFormat="1" applyFont="1" applyFill="1" applyBorder="1">
      <alignment vertical="center"/>
    </xf>
    <xf numFmtId="176" fontId="2" fillId="0" borderId="23" xfId="38" applyNumberFormat="1" applyFont="1" applyFill="1" applyBorder="1">
      <alignment vertical="center"/>
    </xf>
    <xf numFmtId="176" fontId="2" fillId="0" borderId="24" xfId="38" applyNumberFormat="1" applyFont="1" applyFill="1" applyBorder="1">
      <alignment vertical="center"/>
    </xf>
    <xf numFmtId="176" fontId="2" fillId="0" borderId="25" xfId="38" applyNumberFormat="1" applyFont="1" applyFill="1" applyBorder="1">
      <alignment vertical="center"/>
    </xf>
    <xf numFmtId="176" fontId="2" fillId="28" borderId="28" xfId="38" applyNumberFormat="1" applyFont="1" applyFill="1" applyBorder="1" applyAlignment="1">
      <alignment vertical="center" shrinkToFit="1"/>
    </xf>
    <xf numFmtId="176" fontId="2" fillId="28" borderId="19" xfId="38" applyNumberFormat="1" applyFont="1" applyFill="1" applyBorder="1" applyAlignment="1">
      <alignment vertical="center" shrinkToFit="1"/>
    </xf>
    <xf numFmtId="176" fontId="2" fillId="28" borderId="17" xfId="38" applyNumberFormat="1" applyFont="1" applyFill="1" applyBorder="1" applyAlignment="1">
      <alignment vertical="center" shrinkToFit="1"/>
    </xf>
    <xf numFmtId="176" fontId="2" fillId="28" borderId="27" xfId="38" applyNumberFormat="1" applyFont="1" applyFill="1" applyBorder="1" applyAlignment="1">
      <alignment vertical="center" shrinkToFit="1"/>
    </xf>
    <xf numFmtId="176" fontId="2" fillId="28" borderId="0" xfId="38" applyNumberFormat="1" applyFont="1" applyFill="1" applyBorder="1" applyAlignment="1">
      <alignment vertical="center" shrinkToFit="1"/>
    </xf>
    <xf numFmtId="176" fontId="2" fillId="0" borderId="19" xfId="38" applyNumberFormat="1" applyFont="1" applyFill="1" applyBorder="1">
      <alignment vertical="center"/>
    </xf>
    <xf numFmtId="176" fontId="2" fillId="0" borderId="17" xfId="38" applyNumberFormat="1" applyFont="1" applyFill="1" applyBorder="1">
      <alignment vertical="center"/>
    </xf>
    <xf numFmtId="176" fontId="2" fillId="0" borderId="18" xfId="38" applyNumberFormat="1" applyFont="1" applyFill="1" applyBorder="1">
      <alignment vertical="center"/>
    </xf>
    <xf numFmtId="176" fontId="2" fillId="28" borderId="43" xfId="38" applyNumberFormat="1" applyFont="1" applyFill="1" applyBorder="1" applyAlignment="1">
      <alignment vertical="center" shrinkToFit="1"/>
    </xf>
    <xf numFmtId="176" fontId="2" fillId="28" borderId="44" xfId="38" applyNumberFormat="1" applyFont="1" applyFill="1" applyBorder="1" applyAlignment="1">
      <alignment vertical="center" shrinkToFit="1"/>
    </xf>
    <xf numFmtId="176" fontId="2" fillId="27" borderId="20" xfId="38" applyNumberFormat="1" applyFont="1" applyFill="1" applyBorder="1" applyAlignment="1">
      <alignment vertical="center" shrinkToFit="1"/>
    </xf>
    <xf numFmtId="176" fontId="2" fillId="27" borderId="18" xfId="38" applyNumberFormat="1" applyFont="1" applyFill="1" applyBorder="1" applyAlignment="1">
      <alignment vertical="center" shrinkToFit="1"/>
    </xf>
    <xf numFmtId="176" fontId="2" fillId="0" borderId="31" xfId="38" applyNumberFormat="1" applyFont="1" applyFill="1" applyBorder="1" applyAlignment="1">
      <alignment vertical="center" shrinkToFit="1"/>
    </xf>
    <xf numFmtId="176" fontId="44" fillId="0" borderId="2" xfId="38" applyNumberFormat="1" applyFont="1" applyFill="1" applyBorder="1">
      <alignment vertical="center"/>
    </xf>
    <xf numFmtId="176" fontId="7" fillId="0" borderId="23" xfId="38" applyNumberFormat="1" applyFont="1" applyFill="1" applyBorder="1">
      <alignment vertical="center"/>
    </xf>
    <xf numFmtId="176" fontId="7" fillId="0" borderId="24" xfId="38" applyNumberFormat="1" applyFont="1" applyFill="1" applyBorder="1">
      <alignment vertical="center"/>
    </xf>
    <xf numFmtId="176" fontId="7" fillId="0" borderId="25" xfId="38" applyNumberFormat="1" applyFont="1" applyFill="1" applyBorder="1">
      <alignment vertical="center"/>
    </xf>
    <xf numFmtId="176" fontId="7" fillId="25" borderId="23" xfId="38" applyNumberFormat="1" applyFont="1" applyFill="1" applyBorder="1" applyAlignment="1">
      <alignment vertical="center" shrinkToFit="1"/>
    </xf>
    <xf numFmtId="176" fontId="7" fillId="0" borderId="25" xfId="38" applyNumberFormat="1" applyFont="1" applyFill="1" applyBorder="1" applyAlignment="1">
      <alignment vertical="center" shrinkToFit="1"/>
    </xf>
    <xf numFmtId="176" fontId="2" fillId="31" borderId="12" xfId="38" applyNumberFormat="1" applyFont="1" applyFill="1" applyBorder="1" applyAlignment="1">
      <alignment vertical="center" shrinkToFit="1"/>
    </xf>
    <xf numFmtId="0" fontId="41" fillId="0" borderId="2" xfId="92" applyFont="1" applyBorder="1">
      <alignment vertical="center"/>
    </xf>
    <xf numFmtId="0" fontId="34" fillId="0" borderId="14" xfId="92" applyFont="1" applyBorder="1" applyAlignment="1">
      <alignment vertical="center" shrinkToFit="1"/>
    </xf>
    <xf numFmtId="178" fontId="34" fillId="0" borderId="28" xfId="38" applyNumberFormat="1" applyFont="1" applyFill="1" applyBorder="1" applyAlignment="1">
      <alignment vertical="center" shrinkToFit="1"/>
    </xf>
    <xf numFmtId="178" fontId="39" fillId="0" borderId="28" xfId="92" applyNumberFormat="1" applyFont="1" applyBorder="1" applyAlignment="1">
      <alignment horizontal="right" vertical="center"/>
    </xf>
    <xf numFmtId="178" fontId="39" fillId="30" borderId="12" xfId="92" applyNumberFormat="1" applyFont="1" applyFill="1" applyBorder="1">
      <alignment vertical="center"/>
    </xf>
    <xf numFmtId="0" fontId="4" fillId="0" borderId="0" xfId="91" applyFont="1" applyAlignment="1">
      <alignment horizontal="center" vertical="center"/>
    </xf>
    <xf numFmtId="38" fontId="2" fillId="0" borderId="0" xfId="47" applyFont="1" applyFill="1" applyAlignment="1">
      <alignment horizontal="right" vertical="center"/>
    </xf>
    <xf numFmtId="176" fontId="2" fillId="0" borderId="2" xfId="38" applyNumberFormat="1" applyFont="1" applyFill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14" xfId="0" applyFont="1" applyBorder="1">
      <alignment vertical="center"/>
    </xf>
    <xf numFmtId="176" fontId="5" fillId="0" borderId="0" xfId="38" applyNumberFormat="1" applyFont="1" applyBorder="1" applyAlignment="1">
      <alignment horizontal="center" vertical="center"/>
    </xf>
    <xf numFmtId="176" fontId="2" fillId="26" borderId="20" xfId="38" applyNumberFormat="1" applyFont="1" applyFill="1" applyBorder="1" applyAlignment="1">
      <alignment horizontal="center" vertical="center"/>
    </xf>
    <xf numFmtId="176" fontId="2" fillId="26" borderId="15" xfId="38" applyNumberFormat="1" applyFont="1" applyFill="1" applyBorder="1" applyAlignment="1">
      <alignment horizontal="center" vertical="center"/>
    </xf>
    <xf numFmtId="176" fontId="2" fillId="0" borderId="18" xfId="38" applyNumberFormat="1" applyFont="1" applyFill="1" applyBorder="1" applyAlignment="1">
      <alignment horizontal="center" vertical="center" wrapText="1"/>
    </xf>
    <xf numFmtId="176" fontId="2" fillId="0" borderId="25" xfId="38" applyNumberFormat="1" applyFont="1" applyFill="1" applyBorder="1" applyAlignment="1">
      <alignment horizontal="center" vertical="center" wrapText="1"/>
    </xf>
    <xf numFmtId="176" fontId="2" fillId="0" borderId="31" xfId="38" applyNumberFormat="1" applyFont="1" applyFill="1" applyBorder="1" applyAlignment="1">
      <alignment horizontal="center" vertical="center"/>
    </xf>
    <xf numFmtId="176" fontId="2" fillId="0" borderId="26" xfId="38" applyNumberFormat="1" applyFont="1" applyFill="1" applyBorder="1" applyAlignment="1">
      <alignment horizontal="center" vertical="center"/>
    </xf>
    <xf numFmtId="176" fontId="2" fillId="24" borderId="12" xfId="38" applyNumberFormat="1" applyFont="1" applyFill="1" applyBorder="1" applyAlignment="1">
      <alignment horizontal="center" vertical="center"/>
    </xf>
    <xf numFmtId="176" fontId="2" fillId="0" borderId="19" xfId="38" applyNumberFormat="1" applyFont="1" applyFill="1" applyBorder="1" applyAlignment="1">
      <alignment horizontal="center" vertical="center"/>
    </xf>
    <xf numFmtId="176" fontId="2" fillId="0" borderId="17" xfId="38" applyNumberFormat="1" applyFont="1" applyFill="1" applyBorder="1" applyAlignment="1">
      <alignment horizontal="center" vertical="center"/>
    </xf>
    <xf numFmtId="176" fontId="2" fillId="0" borderId="18" xfId="38" applyNumberFormat="1" applyFont="1" applyFill="1" applyBorder="1" applyAlignment="1">
      <alignment horizontal="center" vertical="center"/>
    </xf>
    <xf numFmtId="176" fontId="2" fillId="0" borderId="23" xfId="38" applyNumberFormat="1" applyFont="1" applyFill="1" applyBorder="1" applyAlignment="1">
      <alignment horizontal="center" vertical="center"/>
    </xf>
    <xf numFmtId="176" fontId="2" fillId="0" borderId="24" xfId="38" applyNumberFormat="1" applyFont="1" applyFill="1" applyBorder="1" applyAlignment="1">
      <alignment horizontal="center" vertical="center"/>
    </xf>
    <xf numFmtId="176" fontId="2" fillId="0" borderId="25" xfId="38" applyNumberFormat="1" applyFont="1" applyFill="1" applyBorder="1" applyAlignment="1">
      <alignment horizontal="center" vertical="center"/>
    </xf>
    <xf numFmtId="176" fontId="2" fillId="25" borderId="13" xfId="38" applyNumberFormat="1" applyFont="1" applyFill="1" applyBorder="1" applyAlignment="1">
      <alignment horizontal="center" vertical="center"/>
    </xf>
    <xf numFmtId="176" fontId="2" fillId="25" borderId="2" xfId="38" applyNumberFormat="1" applyFont="1" applyFill="1" applyBorder="1" applyAlignment="1">
      <alignment horizontal="center" vertical="center"/>
    </xf>
    <xf numFmtId="176" fontId="2" fillId="0" borderId="27" xfId="38" applyNumberFormat="1" applyFont="1" applyBorder="1" applyAlignment="1">
      <alignment horizontal="center" vertical="center"/>
    </xf>
    <xf numFmtId="176" fontId="2" fillId="0" borderId="0" xfId="38" applyNumberFormat="1" applyFont="1" applyAlignment="1">
      <alignment horizontal="center" vertical="center"/>
    </xf>
    <xf numFmtId="176" fontId="2" fillId="0" borderId="13" xfId="38" applyNumberFormat="1" applyFont="1" applyFill="1" applyBorder="1" applyAlignment="1">
      <alignment vertical="center"/>
    </xf>
    <xf numFmtId="176" fontId="2" fillId="0" borderId="14" xfId="38" applyNumberFormat="1" applyFont="1" applyFill="1" applyBorder="1" applyAlignment="1">
      <alignment vertical="center"/>
    </xf>
    <xf numFmtId="176" fontId="2" fillId="0" borderId="2" xfId="38" applyNumberFormat="1" applyFont="1" applyFill="1" applyBorder="1" applyAlignment="1">
      <alignment vertical="center" shrinkToFit="1"/>
    </xf>
    <xf numFmtId="176" fontId="2" fillId="0" borderId="14" xfId="38" applyNumberFormat="1" applyFont="1" applyFill="1" applyBorder="1" applyAlignment="1">
      <alignment vertical="center" shrinkToFit="1"/>
    </xf>
    <xf numFmtId="38" fontId="34" fillId="0" borderId="0" xfId="47" applyFont="1" applyFill="1" applyAlignment="1">
      <alignment horizontal="left" vertical="center"/>
    </xf>
    <xf numFmtId="0" fontId="34" fillId="0" borderId="0" xfId="92" applyFont="1" applyAlignment="1">
      <alignment horizontal="left" vertical="center"/>
    </xf>
    <xf numFmtId="0" fontId="34" fillId="0" borderId="0" xfId="92" applyFont="1" applyAlignment="1">
      <alignment horizontal="center" vertical="center"/>
    </xf>
    <xf numFmtId="0" fontId="39" fillId="0" borderId="17" xfId="92" applyFont="1" applyBorder="1">
      <alignment vertical="center"/>
    </xf>
    <xf numFmtId="0" fontId="1" fillId="0" borderId="18" xfId="0" applyFont="1" applyBorder="1">
      <alignment vertical="center"/>
    </xf>
    <xf numFmtId="178" fontId="35" fillId="0" borderId="0" xfId="92" applyNumberFormat="1" applyFont="1" applyAlignment="1">
      <alignment horizontal="center" vertical="center" shrinkToFit="1"/>
    </xf>
    <xf numFmtId="0" fontId="34" fillId="0" borderId="0" xfId="92" applyFont="1" applyAlignment="1">
      <alignment horizontal="center" vertical="center" shrinkToFit="1"/>
    </xf>
    <xf numFmtId="0" fontId="34" fillId="0" borderId="13" xfId="92" applyFont="1" applyBorder="1" applyAlignment="1">
      <alignment horizontal="center" vertical="center"/>
    </xf>
    <xf numFmtId="0" fontId="34" fillId="0" borderId="2" xfId="92" applyFont="1" applyBorder="1" applyAlignment="1">
      <alignment horizontal="center" vertical="center"/>
    </xf>
    <xf numFmtId="0" fontId="39" fillId="0" borderId="0" xfId="92" applyFont="1" applyAlignment="1">
      <alignment vertical="center" shrinkToFit="1"/>
    </xf>
    <xf numFmtId="0" fontId="39" fillId="0" borderId="32" xfId="92" applyFont="1" applyBorder="1" applyAlignment="1">
      <alignment vertical="center" shrinkToFit="1"/>
    </xf>
    <xf numFmtId="0" fontId="34" fillId="0" borderId="2" xfId="92" applyFont="1" applyBorder="1">
      <alignment vertical="center"/>
    </xf>
    <xf numFmtId="0" fontId="34" fillId="0" borderId="31" xfId="92" applyFont="1" applyBorder="1" applyAlignment="1">
      <alignment horizontal="center" vertical="center" wrapText="1"/>
    </xf>
    <xf numFmtId="181" fontId="34" fillId="30" borderId="12" xfId="92" applyNumberFormat="1" applyFont="1" applyFill="1" applyBorder="1">
      <alignment vertical="center"/>
    </xf>
    <xf numFmtId="178" fontId="39" fillId="31" borderId="12" xfId="92" applyNumberFormat="1" applyFont="1" applyFill="1" applyBorder="1">
      <alignment vertical="center"/>
    </xf>
    <xf numFmtId="178" fontId="39" fillId="0" borderId="12" xfId="92" applyNumberFormat="1" applyFont="1" applyBorder="1">
      <alignment vertical="center"/>
    </xf>
    <xf numFmtId="178" fontId="34" fillId="29" borderId="12" xfId="92" applyNumberFormat="1" applyFont="1" applyFill="1" applyBorder="1">
      <alignment vertical="center"/>
    </xf>
    <xf numFmtId="176" fontId="7" fillId="24" borderId="26" xfId="38" applyNumberFormat="1" applyFont="1" applyFill="1" applyBorder="1" applyAlignment="1">
      <alignment vertical="center" shrinkToFit="1"/>
    </xf>
    <xf numFmtId="176" fontId="7" fillId="26" borderId="15" xfId="38" applyNumberFormat="1" applyFont="1" applyFill="1" applyBorder="1" applyAlignment="1">
      <alignment vertical="center" shrinkToFit="1"/>
    </xf>
    <xf numFmtId="176" fontId="2" fillId="32" borderId="16" xfId="38" applyNumberFormat="1" applyFont="1" applyFill="1" applyBorder="1" applyAlignment="1">
      <alignment vertical="center" shrinkToFit="1"/>
    </xf>
    <xf numFmtId="176" fontId="2" fillId="36" borderId="16" xfId="38" applyNumberFormat="1" applyFont="1" applyFill="1" applyBorder="1" applyAlignment="1">
      <alignment vertical="center" shrinkToFit="1"/>
    </xf>
    <xf numFmtId="176" fontId="2" fillId="32" borderId="12" xfId="38" applyNumberFormat="1" applyFont="1" applyFill="1" applyBorder="1" applyAlignment="1">
      <alignment vertical="center" shrinkToFi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35" xfId="0" applyFont="1" applyBorder="1">
      <alignment vertical="center"/>
    </xf>
    <xf numFmtId="0" fontId="0" fillId="0" borderId="33" xfId="0" applyFont="1" applyBorder="1">
      <alignment vertical="center"/>
    </xf>
    <xf numFmtId="0" fontId="0" fillId="0" borderId="34" xfId="0" applyFont="1" applyBorder="1">
      <alignment vertical="center"/>
    </xf>
    <xf numFmtId="0" fontId="0" fillId="0" borderId="35" xfId="0" applyFont="1" applyBorder="1" applyAlignment="1">
      <alignment horizontal="center" vertical="center"/>
    </xf>
    <xf numFmtId="38" fontId="0" fillId="0" borderId="39" xfId="38" applyFont="1" applyBorder="1">
      <alignment vertical="center"/>
    </xf>
    <xf numFmtId="38" fontId="0" fillId="0" borderId="40" xfId="38" applyFont="1" applyBorder="1">
      <alignment vertical="center"/>
    </xf>
    <xf numFmtId="0" fontId="0" fillId="0" borderId="52" xfId="0" applyFont="1" applyBorder="1">
      <alignment vertical="center"/>
    </xf>
    <xf numFmtId="0" fontId="0" fillId="0" borderId="37" xfId="0" applyFont="1" applyBorder="1">
      <alignment vertical="center"/>
    </xf>
    <xf numFmtId="38" fontId="0" fillId="0" borderId="26" xfId="38" applyFont="1" applyBorder="1">
      <alignment vertical="center"/>
    </xf>
    <xf numFmtId="38" fontId="0" fillId="0" borderId="23" xfId="38" applyFont="1" applyBorder="1">
      <alignment vertical="center"/>
    </xf>
    <xf numFmtId="38" fontId="0" fillId="0" borderId="48" xfId="38" applyFont="1" applyBorder="1">
      <alignment vertical="center"/>
    </xf>
    <xf numFmtId="0" fontId="0" fillId="0" borderId="36" xfId="0" applyFont="1" applyBorder="1">
      <alignment vertical="center"/>
    </xf>
    <xf numFmtId="38" fontId="0" fillId="0" borderId="31" xfId="38" applyFont="1" applyBorder="1">
      <alignment vertical="center"/>
    </xf>
    <xf numFmtId="38" fontId="0" fillId="0" borderId="19" xfId="38" applyFont="1" applyBorder="1">
      <alignment vertical="center"/>
    </xf>
    <xf numFmtId="38" fontId="0" fillId="0" borderId="47" xfId="38" applyFont="1" applyBorder="1">
      <alignment vertical="center"/>
    </xf>
    <xf numFmtId="38" fontId="0" fillId="0" borderId="42" xfId="38" applyFont="1" applyBorder="1">
      <alignment vertical="center"/>
    </xf>
    <xf numFmtId="38" fontId="0" fillId="0" borderId="39" xfId="38" applyFont="1" applyFill="1" applyBorder="1">
      <alignment vertical="center"/>
    </xf>
    <xf numFmtId="38" fontId="0" fillId="0" borderId="42" xfId="38" applyFont="1" applyFill="1" applyBorder="1">
      <alignment vertical="center"/>
    </xf>
    <xf numFmtId="0" fontId="0" fillId="0" borderId="38" xfId="0" applyFont="1" applyBorder="1">
      <alignment vertical="center"/>
    </xf>
    <xf numFmtId="38" fontId="0" fillId="0" borderId="28" xfId="38" applyFont="1" applyBorder="1">
      <alignment vertical="center"/>
    </xf>
    <xf numFmtId="38" fontId="0" fillId="0" borderId="27" xfId="38" applyFont="1" applyBorder="1">
      <alignment vertical="center"/>
    </xf>
    <xf numFmtId="38" fontId="0" fillId="0" borderId="49" xfId="38" applyFont="1" applyBorder="1">
      <alignment vertical="center"/>
    </xf>
    <xf numFmtId="3" fontId="2" fillId="0" borderId="17" xfId="47" applyNumberFormat="1" applyFont="1" applyFill="1" applyBorder="1" applyAlignment="1">
      <alignment vertical="center"/>
    </xf>
  </cellXfs>
  <cellStyles count="9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 2" xfId="23" xr:uid="{00000000-0005-0000-0000-000016000000}"/>
    <cellStyle name="アクセント 2 2" xfId="24" xr:uid="{00000000-0005-0000-0000-000017000000}"/>
    <cellStyle name="アクセント 3 2" xfId="25" xr:uid="{00000000-0005-0000-0000-000018000000}"/>
    <cellStyle name="アクセント 4 2" xfId="26" xr:uid="{00000000-0005-0000-0000-000019000000}"/>
    <cellStyle name="アクセント 5 2" xfId="27" xr:uid="{00000000-0005-0000-0000-00001A000000}"/>
    <cellStyle name="アクセント 6 2" xfId="28" xr:uid="{00000000-0005-0000-0000-00001B000000}"/>
    <cellStyle name="タイトル 2" xfId="29" xr:uid="{00000000-0005-0000-0000-00001C000000}"/>
    <cellStyle name="チェック セル 2" xfId="30" xr:uid="{00000000-0005-0000-0000-00001D000000}"/>
    <cellStyle name="どちらでもない 2" xfId="31" xr:uid="{00000000-0005-0000-0000-00001E000000}"/>
    <cellStyle name="パーセント 2" xfId="32" xr:uid="{00000000-0005-0000-0000-00001F000000}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38" builtinId="6"/>
    <cellStyle name="桁区切り 2" xfId="39" xr:uid="{00000000-0005-0000-0000-000026000000}"/>
    <cellStyle name="桁区切り 2 2" xfId="40" xr:uid="{00000000-0005-0000-0000-000027000000}"/>
    <cellStyle name="桁区切り 2 2 2" xfId="41" xr:uid="{00000000-0005-0000-0000-000028000000}"/>
    <cellStyle name="桁区切り 3" xfId="42" xr:uid="{00000000-0005-0000-0000-000029000000}"/>
    <cellStyle name="桁区切り 4" xfId="43" xr:uid="{00000000-0005-0000-0000-00002A000000}"/>
    <cellStyle name="桁区切り 5" xfId="44" xr:uid="{00000000-0005-0000-0000-00002B000000}"/>
    <cellStyle name="桁区切り 6" xfId="45" xr:uid="{00000000-0005-0000-0000-00002C000000}"/>
    <cellStyle name="桁区切り 6 2" xfId="46" xr:uid="{00000000-0005-0000-0000-00002D000000}"/>
    <cellStyle name="桁区切り 7" xfId="47" xr:uid="{00000000-0005-0000-0000-00002E000000}"/>
    <cellStyle name="桁区切り 8" xfId="48" xr:uid="{00000000-0005-0000-0000-00002F000000}"/>
    <cellStyle name="桁区切り 9" xfId="49" xr:uid="{00000000-0005-0000-0000-000030000000}"/>
    <cellStyle name="見出し 1 2" xfId="50" xr:uid="{00000000-0005-0000-0000-000031000000}"/>
    <cellStyle name="見出し 2 2" xfId="51" xr:uid="{00000000-0005-0000-0000-000032000000}"/>
    <cellStyle name="見出し 3 2" xfId="52" xr:uid="{00000000-0005-0000-0000-000033000000}"/>
    <cellStyle name="見出し 4 2" xfId="53" xr:uid="{00000000-0005-0000-0000-000034000000}"/>
    <cellStyle name="集計 2" xfId="54" xr:uid="{00000000-0005-0000-0000-000035000000}"/>
    <cellStyle name="出力 2" xfId="55" xr:uid="{00000000-0005-0000-0000-000036000000}"/>
    <cellStyle name="説明文 2" xfId="56" xr:uid="{00000000-0005-0000-0000-000037000000}"/>
    <cellStyle name="通貨 2" xfId="57" xr:uid="{00000000-0005-0000-0000-000038000000}"/>
    <cellStyle name="通貨 2 2" xfId="58" xr:uid="{00000000-0005-0000-0000-000039000000}"/>
    <cellStyle name="通貨 3" xfId="59" xr:uid="{00000000-0005-0000-0000-00003A000000}"/>
    <cellStyle name="通貨 4" xfId="60" xr:uid="{00000000-0005-0000-0000-00003B000000}"/>
    <cellStyle name="通貨[0]_Sheet14" xfId="61" xr:uid="{00000000-0005-0000-0000-00003C000000}"/>
    <cellStyle name="入力 2" xfId="62" xr:uid="{00000000-0005-0000-0000-00003D000000}"/>
    <cellStyle name="標準" xfId="0" builtinId="0"/>
    <cellStyle name="標準 10" xfId="63" xr:uid="{00000000-0005-0000-0000-00003F000000}"/>
    <cellStyle name="標準 10 2" xfId="64" xr:uid="{00000000-0005-0000-0000-000040000000}"/>
    <cellStyle name="標準 11" xfId="65" xr:uid="{00000000-0005-0000-0000-000041000000}"/>
    <cellStyle name="標準 12" xfId="66" xr:uid="{00000000-0005-0000-0000-000042000000}"/>
    <cellStyle name="標準 13" xfId="67" xr:uid="{00000000-0005-0000-0000-000043000000}"/>
    <cellStyle name="標準 13 2" xfId="68" xr:uid="{00000000-0005-0000-0000-000044000000}"/>
    <cellStyle name="標準 14" xfId="69" xr:uid="{00000000-0005-0000-0000-000045000000}"/>
    <cellStyle name="標準 15" xfId="70" xr:uid="{00000000-0005-0000-0000-000046000000}"/>
    <cellStyle name="標準 16" xfId="71" xr:uid="{00000000-0005-0000-0000-000047000000}"/>
    <cellStyle name="標準 17" xfId="72" xr:uid="{00000000-0005-0000-0000-000048000000}"/>
    <cellStyle name="標準 18" xfId="73" xr:uid="{00000000-0005-0000-0000-000049000000}"/>
    <cellStyle name="標準 19" xfId="74" xr:uid="{00000000-0005-0000-0000-00004A000000}"/>
    <cellStyle name="標準 2" xfId="75" xr:uid="{00000000-0005-0000-0000-00004B000000}"/>
    <cellStyle name="標準 2 2" xfId="76" xr:uid="{00000000-0005-0000-0000-00004C000000}"/>
    <cellStyle name="標準 2 3" xfId="77" xr:uid="{00000000-0005-0000-0000-00004D000000}"/>
    <cellStyle name="標準 2_『真の友情を育む事業』０９１８" xfId="78" xr:uid="{00000000-0005-0000-0000-00004E000000}"/>
    <cellStyle name="標準 20" xfId="79" xr:uid="{00000000-0005-0000-0000-00004F000000}"/>
    <cellStyle name="標準 21" xfId="80" xr:uid="{00000000-0005-0000-0000-000050000000}"/>
    <cellStyle name="標準 3" xfId="81" xr:uid="{00000000-0005-0000-0000-000051000000}"/>
    <cellStyle name="標準 4" xfId="82" xr:uid="{00000000-0005-0000-0000-000052000000}"/>
    <cellStyle name="標準 5" xfId="83" xr:uid="{00000000-0005-0000-0000-000053000000}"/>
    <cellStyle name="標準 6" xfId="84" xr:uid="{00000000-0005-0000-0000-000054000000}"/>
    <cellStyle name="標準 7" xfId="85" xr:uid="{00000000-0005-0000-0000-000055000000}"/>
    <cellStyle name="標準 7 2" xfId="86" xr:uid="{00000000-0005-0000-0000-000056000000}"/>
    <cellStyle name="標準 7 3" xfId="87" xr:uid="{00000000-0005-0000-0000-000057000000}"/>
    <cellStyle name="標準 7_『真の友情を育む事業』０９１８" xfId="88" xr:uid="{00000000-0005-0000-0000-000058000000}"/>
    <cellStyle name="標準 8" xfId="89" xr:uid="{00000000-0005-0000-0000-000059000000}"/>
    <cellStyle name="標準 9" xfId="90" xr:uid="{00000000-0005-0000-0000-00005A000000}"/>
    <cellStyle name="標準_２００９年度JC予算案修正" xfId="91" xr:uid="{00000000-0005-0000-0000-00005B000000}"/>
    <cellStyle name="標準_収支予算書（資金・ＰＬベース）" xfId="92" xr:uid="{00000000-0005-0000-0000-00005C000000}"/>
    <cellStyle name="未定義" xfId="93" xr:uid="{00000000-0005-0000-0000-00005D000000}"/>
    <cellStyle name="良い 2" xfId="94" xr:uid="{00000000-0005-0000-0000-00005E000000}"/>
  </cellStyles>
  <dxfs count="0"/>
  <tableStyles count="0" defaultTableStyle="TableStyleMedium9" defaultPivotStyle="PivotStyleLight16"/>
  <colors>
    <mruColors>
      <color rgb="FFCCFFCC"/>
      <color rgb="FFCCFFFF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1340" name="Rectangle 1">
          <a:extLst>
            <a:ext uri="{FF2B5EF4-FFF2-40B4-BE49-F238E27FC236}">
              <a16:creationId xmlns:a16="http://schemas.microsoft.com/office/drawing/2014/main" id="{FA5CCE68-DA42-4A9C-8F54-E05D150E62C8}"/>
            </a:ext>
          </a:extLst>
        </xdr:cNvPr>
        <xdr:cNvSpPr>
          <a:spLocks noChangeArrowheads="1"/>
        </xdr:cNvSpPr>
      </xdr:nvSpPr>
      <xdr:spPr bwMode="auto">
        <a:xfrm>
          <a:off x="6472238" y="13039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zoomScaleNormal="100" workbookViewId="0">
      <selection sqref="A1:E1"/>
    </sheetView>
  </sheetViews>
  <sheetFormatPr defaultColWidth="9" defaultRowHeight="13.2" x14ac:dyDescent="0.2"/>
  <cols>
    <col min="1" max="1" width="36.21875" style="14" bestFit="1" customWidth="1"/>
    <col min="2" max="2" width="12" style="14" bestFit="1" customWidth="1"/>
    <col min="3" max="3" width="21" style="14" bestFit="1" customWidth="1"/>
    <col min="4" max="4" width="9.21875" style="14" bestFit="1" customWidth="1"/>
    <col min="5" max="5" width="11.21875" style="18" bestFit="1" customWidth="1"/>
    <col min="6" max="6" width="9" style="14"/>
    <col min="7" max="7" width="9.44140625" style="14" bestFit="1" customWidth="1"/>
    <col min="8" max="16384" width="9" style="14"/>
  </cols>
  <sheetData>
    <row r="1" spans="1:6" s="8" customFormat="1" ht="18" customHeight="1" x14ac:dyDescent="0.2">
      <c r="A1" s="228" t="s">
        <v>69</v>
      </c>
      <c r="B1" s="228"/>
      <c r="C1" s="228"/>
      <c r="D1" s="228"/>
      <c r="E1" s="228"/>
    </row>
    <row r="2" spans="1:6" s="8" customFormat="1" ht="18" customHeight="1" x14ac:dyDescent="0.2">
      <c r="A2" s="9"/>
      <c r="D2" s="45"/>
      <c r="E2" s="10" t="s">
        <v>70</v>
      </c>
    </row>
    <row r="3" spans="1:6" s="8" customFormat="1" ht="18" customHeight="1" x14ac:dyDescent="0.2">
      <c r="A3" s="11" t="s">
        <v>171</v>
      </c>
      <c r="B3" s="12"/>
      <c r="C3" s="12"/>
      <c r="D3" s="12"/>
      <c r="E3" s="13"/>
    </row>
    <row r="4" spans="1:6" s="8" customFormat="1" ht="18" customHeight="1" x14ac:dyDescent="0.2">
      <c r="A4" s="14" t="s">
        <v>211</v>
      </c>
      <c r="B4" s="14"/>
      <c r="C4" s="14"/>
      <c r="D4" s="14"/>
      <c r="E4" s="37"/>
    </row>
    <row r="5" spans="1:6" ht="18" customHeight="1" x14ac:dyDescent="0.2">
      <c r="A5" s="14" t="s">
        <v>200</v>
      </c>
      <c r="B5" s="14" t="s">
        <v>72</v>
      </c>
      <c r="C5" s="14" t="s">
        <v>73</v>
      </c>
      <c r="D5" s="14">
        <v>1051031</v>
      </c>
      <c r="E5" s="85">
        <v>628742</v>
      </c>
      <c r="F5" s="55"/>
    </row>
    <row r="6" spans="1:6" ht="18" customHeight="1" x14ac:dyDescent="0.2">
      <c r="A6" s="14" t="s">
        <v>201</v>
      </c>
      <c r="B6" s="14" t="s">
        <v>72</v>
      </c>
      <c r="C6" s="14" t="s">
        <v>181</v>
      </c>
      <c r="D6" s="14">
        <v>1197006</v>
      </c>
      <c r="E6" s="85">
        <v>13322</v>
      </c>
    </row>
    <row r="7" spans="1:6" ht="18" customHeight="1" x14ac:dyDescent="0.2">
      <c r="A7" s="14" t="s">
        <v>220</v>
      </c>
      <c r="B7" s="14" t="s">
        <v>74</v>
      </c>
      <c r="C7" s="14" t="s">
        <v>73</v>
      </c>
      <c r="D7" s="14">
        <v>1072677</v>
      </c>
      <c r="E7" s="86">
        <v>12667023</v>
      </c>
    </row>
    <row r="8" spans="1:6" ht="18" customHeight="1" x14ac:dyDescent="0.2">
      <c r="A8" s="14" t="s">
        <v>221</v>
      </c>
      <c r="B8" s="14" t="s">
        <v>74</v>
      </c>
      <c r="C8" s="14" t="s">
        <v>73</v>
      </c>
      <c r="D8" s="14">
        <v>1271413</v>
      </c>
      <c r="E8" s="85">
        <v>5821</v>
      </c>
    </row>
    <row r="9" spans="1:6" ht="18" customHeight="1" x14ac:dyDescent="0.2">
      <c r="A9" s="44" t="s">
        <v>222</v>
      </c>
      <c r="B9" s="14" t="s">
        <v>74</v>
      </c>
      <c r="C9" s="14" t="s">
        <v>73</v>
      </c>
      <c r="D9" s="14">
        <v>1271439</v>
      </c>
      <c r="E9" s="86">
        <v>34111007</v>
      </c>
    </row>
    <row r="10" spans="1:6" ht="18" customHeight="1" x14ac:dyDescent="0.2">
      <c r="A10" s="14" t="s">
        <v>233</v>
      </c>
      <c r="B10" s="14" t="s">
        <v>74</v>
      </c>
      <c r="C10" s="14" t="s">
        <v>73</v>
      </c>
      <c r="D10" s="14">
        <v>1271421</v>
      </c>
      <c r="E10" s="85">
        <v>1046192</v>
      </c>
    </row>
    <row r="11" spans="1:6" ht="18" customHeight="1" x14ac:dyDescent="0.2">
      <c r="A11" s="44" t="s">
        <v>223</v>
      </c>
      <c r="B11" s="14" t="s">
        <v>72</v>
      </c>
      <c r="C11" s="14" t="s">
        <v>73</v>
      </c>
      <c r="D11" s="14">
        <v>1352619</v>
      </c>
      <c r="E11" s="86">
        <v>185678</v>
      </c>
    </row>
    <row r="12" spans="1:6" ht="18" customHeight="1" x14ac:dyDescent="0.2">
      <c r="A12" s="44" t="s">
        <v>229</v>
      </c>
      <c r="B12" s="14" t="s">
        <v>212</v>
      </c>
      <c r="C12" s="14" t="s">
        <v>73</v>
      </c>
      <c r="D12" s="14">
        <v>1400389</v>
      </c>
      <c r="E12" s="86">
        <v>200000</v>
      </c>
    </row>
    <row r="13" spans="1:6" ht="18" customHeight="1" x14ac:dyDescent="0.2">
      <c r="A13" s="44"/>
      <c r="E13" s="86"/>
    </row>
    <row r="14" spans="1:6" ht="18" customHeight="1" x14ac:dyDescent="0.2">
      <c r="A14" s="42"/>
      <c r="B14" s="42"/>
      <c r="C14" s="42"/>
      <c r="D14" s="43" t="s">
        <v>39</v>
      </c>
      <c r="E14" s="302">
        <f>SUM(E5:E13)</f>
        <v>48857785</v>
      </c>
    </row>
    <row r="15" spans="1:6" ht="18" customHeight="1" x14ac:dyDescent="0.2"/>
    <row r="16" spans="1:6" ht="18.75" customHeight="1" x14ac:dyDescent="0.2">
      <c r="A16" s="11" t="s">
        <v>172</v>
      </c>
      <c r="B16" s="12"/>
      <c r="C16" s="12"/>
      <c r="D16" s="12"/>
      <c r="E16" s="13"/>
    </row>
    <row r="17" spans="1:5" ht="18.75" customHeight="1" x14ac:dyDescent="0.2">
      <c r="A17" s="14" t="s">
        <v>199</v>
      </c>
      <c r="E17" s="37"/>
    </row>
    <row r="18" spans="1:5" ht="18" customHeight="1" x14ac:dyDescent="0.2">
      <c r="A18" s="14" t="s">
        <v>202</v>
      </c>
      <c r="B18" s="14" t="s">
        <v>71</v>
      </c>
      <c r="C18" s="14" t="s">
        <v>181</v>
      </c>
      <c r="D18" s="14">
        <v>1203081</v>
      </c>
      <c r="E18" s="15">
        <v>0</v>
      </c>
    </row>
    <row r="19" spans="1:5" ht="18" customHeight="1" x14ac:dyDescent="0.2">
      <c r="E19" s="15"/>
    </row>
    <row r="20" spans="1:5" ht="18" customHeight="1" x14ac:dyDescent="0.2">
      <c r="A20" s="16"/>
      <c r="B20" s="16"/>
      <c r="C20" s="16"/>
      <c r="D20" s="17" t="s">
        <v>39</v>
      </c>
      <c r="E20" s="54">
        <f>SUM(E18:E18)</f>
        <v>0</v>
      </c>
    </row>
    <row r="21" spans="1:5" ht="18.75" customHeight="1" thickBot="1" x14ac:dyDescent="0.25"/>
    <row r="22" spans="1:5" ht="18" customHeight="1" thickTop="1" x14ac:dyDescent="0.2">
      <c r="A22" s="19"/>
      <c r="B22" s="19"/>
      <c r="C22" s="19"/>
      <c r="D22" s="20" t="s">
        <v>75</v>
      </c>
      <c r="E22" s="179">
        <f>E14+E20</f>
        <v>48857785</v>
      </c>
    </row>
    <row r="23" spans="1:5" ht="18" customHeight="1" x14ac:dyDescent="0.2"/>
    <row r="24" spans="1:5" ht="18" customHeight="1" x14ac:dyDescent="0.2">
      <c r="D24" s="229" t="s">
        <v>234</v>
      </c>
      <c r="E24" s="229"/>
    </row>
    <row r="25" spans="1:5" ht="18" customHeight="1" x14ac:dyDescent="0.2">
      <c r="E25" s="10"/>
    </row>
    <row r="26" spans="1:5" ht="18" customHeight="1" x14ac:dyDescent="0.2"/>
    <row r="27" spans="1:5" ht="18" customHeight="1" x14ac:dyDescent="0.2"/>
    <row r="28" spans="1:5" ht="18" customHeight="1" x14ac:dyDescent="0.2"/>
    <row r="29" spans="1:5" ht="18" customHeight="1" x14ac:dyDescent="0.2"/>
    <row r="30" spans="1:5" ht="18" customHeight="1" x14ac:dyDescent="0.2"/>
    <row r="31" spans="1:5" ht="18" customHeight="1" x14ac:dyDescent="0.2"/>
    <row r="32" spans="1:5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</sheetData>
  <autoFilter ref="A1:E18" xr:uid="{00000000-0009-0000-0000-000000000000}">
    <filterColumn colId="0" showButton="0"/>
    <filterColumn colId="1" showButton="0"/>
    <filterColumn colId="2" showButton="0"/>
    <filterColumn colId="3" showButton="0"/>
  </autoFilter>
  <mergeCells count="2">
    <mergeCell ref="A1:E1"/>
    <mergeCell ref="D24:E2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"/>
  <sheetViews>
    <sheetView workbookViewId="0">
      <selection sqref="A1:H1"/>
    </sheetView>
  </sheetViews>
  <sheetFormatPr defaultColWidth="8.88671875" defaultRowHeight="13.2" x14ac:dyDescent="0.2"/>
  <cols>
    <col min="1" max="1" width="26" style="278" customWidth="1"/>
    <col min="2" max="8" width="10.44140625" style="278" customWidth="1"/>
    <col min="9" max="16384" width="8.88671875" style="278"/>
  </cols>
  <sheetData>
    <row r="1" spans="1:9" ht="24" customHeight="1" x14ac:dyDescent="0.2">
      <c r="A1" s="277" t="s">
        <v>226</v>
      </c>
      <c r="B1" s="277"/>
      <c r="C1" s="277"/>
      <c r="D1" s="277"/>
      <c r="E1" s="277"/>
      <c r="F1" s="277"/>
      <c r="G1" s="277"/>
      <c r="H1" s="277"/>
    </row>
    <row r="2" spans="1:9" ht="24" customHeight="1" thickBot="1" x14ac:dyDescent="0.25">
      <c r="A2" s="279"/>
      <c r="B2" s="279"/>
      <c r="C2" s="279"/>
      <c r="D2" s="279"/>
      <c r="E2" s="279"/>
      <c r="F2" s="279"/>
      <c r="G2" s="279"/>
      <c r="H2" s="279"/>
    </row>
    <row r="3" spans="1:9" ht="26.25" customHeight="1" thickBot="1" x14ac:dyDescent="0.25">
      <c r="A3" s="280"/>
      <c r="B3" s="39" t="s">
        <v>152</v>
      </c>
      <c r="C3" s="39" t="s">
        <v>153</v>
      </c>
      <c r="D3" s="39" t="s">
        <v>154</v>
      </c>
      <c r="E3" s="39" t="s">
        <v>189</v>
      </c>
      <c r="F3" s="39" t="s">
        <v>155</v>
      </c>
      <c r="G3" s="51" t="s">
        <v>232</v>
      </c>
      <c r="H3" s="40" t="s">
        <v>156</v>
      </c>
    </row>
    <row r="4" spans="1:9" ht="26.25" customHeight="1" x14ac:dyDescent="0.2">
      <c r="A4" s="281" t="s">
        <v>157</v>
      </c>
      <c r="B4" s="56"/>
      <c r="C4" s="56"/>
      <c r="D4" s="56"/>
      <c r="E4" s="56"/>
      <c r="F4" s="56"/>
      <c r="G4" s="57"/>
      <c r="H4" s="41"/>
    </row>
    <row r="5" spans="1:9" ht="26.25" customHeight="1" x14ac:dyDescent="0.2">
      <c r="A5" s="282" t="s">
        <v>206</v>
      </c>
      <c r="B5" s="58"/>
      <c r="C5" s="58"/>
      <c r="D5" s="58"/>
      <c r="E5" s="58"/>
      <c r="F5" s="58"/>
      <c r="G5" s="59"/>
      <c r="H5" s="60"/>
    </row>
    <row r="6" spans="1:9" ht="26.25" customHeight="1" thickBot="1" x14ac:dyDescent="0.25">
      <c r="A6" s="282" t="s">
        <v>165</v>
      </c>
      <c r="B6" s="58">
        <f>財産目録!E5+財産目録!E6</f>
        <v>642064</v>
      </c>
      <c r="C6" s="58">
        <f>財産目録!E7</f>
        <v>12667023</v>
      </c>
      <c r="D6" s="58">
        <f>財産目録!E8</f>
        <v>5821</v>
      </c>
      <c r="E6" s="58">
        <f>財産目録!E9+財産目録!E11</f>
        <v>34296685</v>
      </c>
      <c r="F6" s="58">
        <f>財産目録!E10</f>
        <v>1046192</v>
      </c>
      <c r="G6" s="59">
        <f>財産目録!E12</f>
        <v>200000</v>
      </c>
      <c r="H6" s="60">
        <f>SUM(B6:G6)</f>
        <v>48857785</v>
      </c>
    </row>
    <row r="7" spans="1:9" ht="26.25" customHeight="1" thickBot="1" x14ac:dyDescent="0.25">
      <c r="A7" s="283" t="s">
        <v>158</v>
      </c>
      <c r="B7" s="284">
        <f>SUM(B6:B6)</f>
        <v>642064</v>
      </c>
      <c r="C7" s="284">
        <f t="shared" ref="C7:H7" si="0">SUM(C6:C6)</f>
        <v>12667023</v>
      </c>
      <c r="D7" s="284">
        <f t="shared" si="0"/>
        <v>5821</v>
      </c>
      <c r="E7" s="284">
        <f t="shared" si="0"/>
        <v>34296685</v>
      </c>
      <c r="F7" s="284">
        <f t="shared" si="0"/>
        <v>1046192</v>
      </c>
      <c r="G7" s="284">
        <f>SUM(G6:G6)</f>
        <v>200000</v>
      </c>
      <c r="H7" s="285">
        <f t="shared" si="0"/>
        <v>48857785</v>
      </c>
      <c r="I7" s="286"/>
    </row>
    <row r="8" spans="1:9" ht="26.25" customHeight="1" x14ac:dyDescent="0.2">
      <c r="A8" s="287" t="s">
        <v>207</v>
      </c>
      <c r="B8" s="288"/>
      <c r="C8" s="288"/>
      <c r="D8" s="288"/>
      <c r="E8" s="288"/>
      <c r="F8" s="288"/>
      <c r="G8" s="289"/>
      <c r="H8" s="290"/>
    </row>
    <row r="9" spans="1:9" ht="26.25" customHeight="1" x14ac:dyDescent="0.2">
      <c r="A9" s="282" t="s">
        <v>208</v>
      </c>
      <c r="B9" s="58"/>
      <c r="C9" s="58"/>
      <c r="D9" s="58"/>
      <c r="E9" s="58"/>
      <c r="F9" s="58"/>
      <c r="G9" s="59"/>
      <c r="H9" s="60"/>
    </row>
    <row r="10" spans="1:9" ht="26.25" customHeight="1" x14ac:dyDescent="0.2">
      <c r="A10" s="291" t="s">
        <v>165</v>
      </c>
      <c r="B10" s="292"/>
      <c r="C10" s="292"/>
      <c r="D10" s="292"/>
      <c r="E10" s="292"/>
      <c r="F10" s="292"/>
      <c r="G10" s="293"/>
      <c r="H10" s="294"/>
    </row>
    <row r="11" spans="1:9" ht="26.25" customHeight="1" thickBot="1" x14ac:dyDescent="0.25">
      <c r="A11" s="291" t="s">
        <v>166</v>
      </c>
      <c r="B11" s="292">
        <f>財産目録!E18</f>
        <v>0</v>
      </c>
      <c r="C11" s="292"/>
      <c r="D11" s="292"/>
      <c r="E11" s="292"/>
      <c r="F11" s="292"/>
      <c r="G11" s="293"/>
      <c r="H11" s="294">
        <f>SUM(B11:G11)</f>
        <v>0</v>
      </c>
    </row>
    <row r="12" spans="1:9" ht="26.25" customHeight="1" thickBot="1" x14ac:dyDescent="0.25">
      <c r="A12" s="283" t="s">
        <v>164</v>
      </c>
      <c r="B12" s="284">
        <f>SUM(B11)</f>
        <v>0</v>
      </c>
      <c r="C12" s="284">
        <f>SUM(C11)</f>
        <v>0</v>
      </c>
      <c r="D12" s="284">
        <f>SUM(D11)</f>
        <v>0</v>
      </c>
      <c r="E12" s="284">
        <f>SUM(E11)</f>
        <v>0</v>
      </c>
      <c r="F12" s="284">
        <f>SUM(F11)</f>
        <v>0</v>
      </c>
      <c r="G12" s="284">
        <f>SUM(G10:G11)</f>
        <v>0</v>
      </c>
      <c r="H12" s="295">
        <f>SUM(B12:G12)</f>
        <v>0</v>
      </c>
    </row>
    <row r="13" spans="1:9" ht="26.25" customHeight="1" thickBot="1" x14ac:dyDescent="0.25">
      <c r="A13" s="283" t="s">
        <v>186</v>
      </c>
      <c r="B13" s="296">
        <f t="shared" ref="B13:G13" si="1">B7+B12</f>
        <v>642064</v>
      </c>
      <c r="C13" s="296">
        <f t="shared" si="1"/>
        <v>12667023</v>
      </c>
      <c r="D13" s="296">
        <f t="shared" si="1"/>
        <v>5821</v>
      </c>
      <c r="E13" s="296">
        <f t="shared" si="1"/>
        <v>34296685</v>
      </c>
      <c r="F13" s="296">
        <f t="shared" si="1"/>
        <v>1046192</v>
      </c>
      <c r="G13" s="296">
        <f t="shared" si="1"/>
        <v>200000</v>
      </c>
      <c r="H13" s="297">
        <f>SUM(B13:G13)</f>
        <v>48857785</v>
      </c>
    </row>
    <row r="14" spans="1:9" ht="26.25" customHeight="1" thickBot="1" x14ac:dyDescent="0.25">
      <c r="A14" s="298" t="s">
        <v>159</v>
      </c>
      <c r="B14" s="299"/>
      <c r="C14" s="299"/>
      <c r="D14" s="299"/>
      <c r="E14" s="299"/>
      <c r="F14" s="299"/>
      <c r="G14" s="300"/>
      <c r="H14" s="301"/>
    </row>
    <row r="15" spans="1:9" ht="26.25" customHeight="1" thickBot="1" x14ac:dyDescent="0.25">
      <c r="A15" s="283" t="s">
        <v>160</v>
      </c>
      <c r="B15" s="284">
        <v>0</v>
      </c>
      <c r="C15" s="284">
        <v>0</v>
      </c>
      <c r="D15" s="284">
        <v>0</v>
      </c>
      <c r="E15" s="284">
        <v>0</v>
      </c>
      <c r="F15" s="284">
        <v>0</v>
      </c>
      <c r="G15" s="285">
        <v>0</v>
      </c>
      <c r="H15" s="295">
        <f>SUM(B15:G15)</f>
        <v>0</v>
      </c>
    </row>
    <row r="16" spans="1:9" ht="26.25" customHeight="1" thickBot="1" x14ac:dyDescent="0.25">
      <c r="A16" s="298" t="s">
        <v>161</v>
      </c>
      <c r="B16" s="299"/>
      <c r="C16" s="299"/>
      <c r="D16" s="299"/>
      <c r="E16" s="299"/>
      <c r="F16" s="299"/>
      <c r="G16" s="300"/>
      <c r="H16" s="301"/>
    </row>
    <row r="17" spans="1:8" ht="26.25" customHeight="1" thickBot="1" x14ac:dyDescent="0.25">
      <c r="A17" s="280" t="s">
        <v>209</v>
      </c>
      <c r="B17" s="284">
        <f>B7+B12</f>
        <v>642064</v>
      </c>
      <c r="C17" s="284">
        <f t="shared" ref="C17:F17" si="2">C7+C12</f>
        <v>12667023</v>
      </c>
      <c r="D17" s="284">
        <f t="shared" si="2"/>
        <v>5821</v>
      </c>
      <c r="E17" s="284">
        <f t="shared" si="2"/>
        <v>34296685</v>
      </c>
      <c r="F17" s="284">
        <f t="shared" si="2"/>
        <v>1046192</v>
      </c>
      <c r="G17" s="284">
        <f>G7+G12</f>
        <v>200000</v>
      </c>
      <c r="H17" s="295">
        <f>SUM(B17:G17)</f>
        <v>48857785</v>
      </c>
    </row>
    <row r="18" spans="1:8" ht="26.25" customHeight="1" thickBot="1" x14ac:dyDescent="0.25">
      <c r="A18" s="283" t="s">
        <v>162</v>
      </c>
      <c r="B18" s="284">
        <f t="shared" ref="B18:F18" si="3">B17</f>
        <v>642064</v>
      </c>
      <c r="C18" s="284">
        <f t="shared" si="3"/>
        <v>12667023</v>
      </c>
      <c r="D18" s="284">
        <f t="shared" si="3"/>
        <v>5821</v>
      </c>
      <c r="E18" s="284">
        <f t="shared" si="3"/>
        <v>34296685</v>
      </c>
      <c r="F18" s="284">
        <f t="shared" si="3"/>
        <v>1046192</v>
      </c>
      <c r="G18" s="284">
        <f>G17</f>
        <v>200000</v>
      </c>
      <c r="H18" s="295">
        <f>SUM(B18:G18)</f>
        <v>48857785</v>
      </c>
    </row>
    <row r="19" spans="1:8" ht="26.25" customHeight="1" thickBot="1" x14ac:dyDescent="0.25">
      <c r="A19" s="283" t="s">
        <v>163</v>
      </c>
      <c r="B19" s="284">
        <f>B18-B15</f>
        <v>642064</v>
      </c>
      <c r="C19" s="284">
        <f t="shared" ref="C19:F19" si="4">C18-C15</f>
        <v>12667023</v>
      </c>
      <c r="D19" s="284">
        <f t="shared" si="4"/>
        <v>5821</v>
      </c>
      <c r="E19" s="284">
        <f t="shared" si="4"/>
        <v>34296685</v>
      </c>
      <c r="F19" s="284">
        <f t="shared" si="4"/>
        <v>1046192</v>
      </c>
      <c r="G19" s="284">
        <f>G18-G15</f>
        <v>200000</v>
      </c>
      <c r="H19" s="295">
        <f>SUM(B19:G19)</f>
        <v>48857785</v>
      </c>
    </row>
  </sheetData>
  <mergeCells count="2">
    <mergeCell ref="A1:H1"/>
    <mergeCell ref="A2:H2"/>
  </mergeCells>
  <phoneticPr fontId="33"/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7"/>
  <sheetViews>
    <sheetView view="pageBreakPreview" zoomScale="80" zoomScaleNormal="80" zoomScaleSheetLayoutView="80" workbookViewId="0">
      <pane xSplit="9" ySplit="6" topLeftCell="J7" activePane="bottomRight" state="frozen"/>
      <selection activeCell="I41" sqref="I41"/>
      <selection pane="topRight" activeCell="I41" sqref="I41"/>
      <selection pane="bottomLeft" activeCell="I41" sqref="I41"/>
      <selection pane="bottomRight" activeCell="A5" sqref="A5:I6"/>
    </sheetView>
  </sheetViews>
  <sheetFormatPr defaultColWidth="9" defaultRowHeight="13.2" outlineLevelRow="1" outlineLevelCol="2" x14ac:dyDescent="0.2"/>
  <cols>
    <col min="1" max="7" width="2" style="1" customWidth="1"/>
    <col min="8" max="8" width="2.109375" style="1" customWidth="1"/>
    <col min="9" max="9" width="35.21875" style="1" customWidth="1"/>
    <col min="10" max="10" width="12.88671875" style="2" customWidth="1"/>
    <col min="11" max="11" width="12.88671875" style="2" customWidth="1" outlineLevel="1"/>
    <col min="12" max="12" width="14.44140625" style="2" customWidth="1"/>
    <col min="13" max="13" width="12.88671875" style="2" customWidth="1"/>
    <col min="14" max="15" width="12.88671875" style="2" customWidth="1" outlineLevel="2"/>
    <col min="16" max="16" width="14.44140625" style="2" customWidth="1"/>
    <col min="17" max="18" width="12.88671875" style="2" customWidth="1"/>
    <col min="19" max="19" width="16.44140625" style="2" customWidth="1"/>
    <col min="20" max="20" width="9" style="2"/>
    <col min="21" max="21" width="10.33203125" style="2" bestFit="1" customWidth="1"/>
    <col min="22" max="16384" width="9" style="2"/>
  </cols>
  <sheetData>
    <row r="1" spans="1:27" ht="30.75" hidden="1" customHeight="1" x14ac:dyDescent="0.2">
      <c r="A1" s="7" t="s">
        <v>218</v>
      </c>
    </row>
    <row r="2" spans="1:27" ht="30.75" hidden="1" customHeight="1" x14ac:dyDescent="0.2">
      <c r="A2" s="7"/>
    </row>
    <row r="3" spans="1:27" ht="30" hidden="1" customHeight="1" x14ac:dyDescent="0.2">
      <c r="A3" s="233" t="s">
        <v>217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</row>
    <row r="4" spans="1:27" ht="24" hidden="1" customHeight="1" x14ac:dyDescent="0.2">
      <c r="A4" s="180"/>
      <c r="B4" s="181"/>
      <c r="C4" s="181"/>
      <c r="D4" s="181"/>
      <c r="E4" s="181"/>
      <c r="F4" s="181"/>
      <c r="G4" s="181"/>
      <c r="H4" s="181"/>
      <c r="I4" s="181"/>
      <c r="J4" s="182"/>
      <c r="K4" s="182"/>
      <c r="L4" s="182"/>
      <c r="M4" s="182"/>
      <c r="N4" s="182"/>
      <c r="O4" s="182"/>
      <c r="P4" s="182"/>
      <c r="Q4" s="182"/>
      <c r="R4" s="182"/>
      <c r="S4" s="183" t="s">
        <v>36</v>
      </c>
    </row>
    <row r="5" spans="1:27" ht="27.75" customHeight="1" x14ac:dyDescent="0.2">
      <c r="A5" s="241" t="s">
        <v>0</v>
      </c>
      <c r="B5" s="242"/>
      <c r="C5" s="242"/>
      <c r="D5" s="242"/>
      <c r="E5" s="242"/>
      <c r="F5" s="242"/>
      <c r="G5" s="242"/>
      <c r="H5" s="242"/>
      <c r="I5" s="243"/>
      <c r="J5" s="240" t="s">
        <v>37</v>
      </c>
      <c r="K5" s="240"/>
      <c r="L5" s="240"/>
      <c r="M5" s="247" t="s">
        <v>34</v>
      </c>
      <c r="N5" s="248"/>
      <c r="O5" s="248"/>
      <c r="P5" s="248"/>
      <c r="Q5" s="234" t="s">
        <v>30</v>
      </c>
      <c r="R5" s="236" t="s">
        <v>38</v>
      </c>
      <c r="S5" s="238" t="s">
        <v>39</v>
      </c>
      <c r="T5" s="1"/>
      <c r="U5" s="1"/>
    </row>
    <row r="6" spans="1:27" ht="27.75" customHeight="1" x14ac:dyDescent="0.2">
      <c r="A6" s="244"/>
      <c r="B6" s="245"/>
      <c r="C6" s="245"/>
      <c r="D6" s="245"/>
      <c r="E6" s="245"/>
      <c r="F6" s="245"/>
      <c r="G6" s="245"/>
      <c r="H6" s="245"/>
      <c r="I6" s="246"/>
      <c r="J6" s="184" t="s">
        <v>68</v>
      </c>
      <c r="K6" s="184" t="s">
        <v>31</v>
      </c>
      <c r="L6" s="184" t="s">
        <v>32</v>
      </c>
      <c r="M6" s="185" t="s">
        <v>33</v>
      </c>
      <c r="N6" s="185" t="s">
        <v>35</v>
      </c>
      <c r="O6" s="185" t="s">
        <v>31</v>
      </c>
      <c r="P6" s="186" t="s">
        <v>32</v>
      </c>
      <c r="Q6" s="235"/>
      <c r="R6" s="237"/>
      <c r="S6" s="239"/>
    </row>
    <row r="7" spans="1:27" ht="26.25" customHeight="1" x14ac:dyDescent="0.2">
      <c r="A7" s="187" t="s">
        <v>1</v>
      </c>
      <c r="B7" s="188"/>
      <c r="C7" s="188"/>
      <c r="D7" s="188"/>
      <c r="E7" s="188"/>
      <c r="F7" s="188"/>
      <c r="G7" s="188"/>
      <c r="H7" s="188"/>
      <c r="I7" s="189"/>
      <c r="J7" s="190"/>
      <c r="K7" s="190"/>
      <c r="L7" s="191"/>
      <c r="M7" s="190"/>
      <c r="N7" s="190"/>
      <c r="O7" s="190"/>
      <c r="P7" s="192"/>
      <c r="Q7" s="193"/>
      <c r="R7" s="189"/>
      <c r="S7" s="190"/>
    </row>
    <row r="8" spans="1:27" ht="26.25" customHeight="1" x14ac:dyDescent="0.2">
      <c r="A8" s="187"/>
      <c r="B8" s="188" t="s">
        <v>205</v>
      </c>
      <c r="C8" s="188"/>
      <c r="D8" s="188"/>
      <c r="E8" s="188"/>
      <c r="F8" s="188"/>
      <c r="G8" s="188"/>
      <c r="H8" s="188"/>
      <c r="I8" s="189"/>
      <c r="J8" s="61"/>
      <c r="K8" s="61"/>
      <c r="L8" s="63"/>
      <c r="M8" s="61"/>
      <c r="N8" s="61"/>
      <c r="O8" s="61"/>
      <c r="P8" s="94"/>
      <c r="Q8" s="67"/>
      <c r="R8" s="68"/>
      <c r="S8" s="61"/>
    </row>
    <row r="9" spans="1:27" ht="26.25" customHeight="1" x14ac:dyDescent="0.2">
      <c r="A9" s="187"/>
      <c r="B9" s="188"/>
      <c r="C9" s="188" t="s">
        <v>213</v>
      </c>
      <c r="D9" s="188"/>
      <c r="E9" s="188"/>
      <c r="F9" s="188"/>
      <c r="G9" s="188"/>
      <c r="H9" s="188"/>
      <c r="I9" s="189"/>
      <c r="J9" s="61"/>
      <c r="K9" s="61"/>
      <c r="L9" s="63"/>
      <c r="M9" s="61"/>
      <c r="N9" s="61"/>
      <c r="O9" s="61"/>
      <c r="P9" s="94"/>
      <c r="Q9" s="67"/>
      <c r="R9" s="68"/>
      <c r="S9" s="61"/>
      <c r="T9" s="3"/>
      <c r="U9" s="3"/>
      <c r="V9" s="3"/>
      <c r="W9" s="3"/>
      <c r="X9" s="3"/>
      <c r="Y9" s="3"/>
      <c r="Z9" s="3"/>
      <c r="AA9" s="3"/>
    </row>
    <row r="10" spans="1:27" s="1" customFormat="1" ht="26.25" customHeight="1" x14ac:dyDescent="0.2">
      <c r="A10" s="187"/>
      <c r="B10" s="188"/>
      <c r="C10" s="188"/>
      <c r="D10" s="230" t="s">
        <v>40</v>
      </c>
      <c r="E10" s="231"/>
      <c r="F10" s="231"/>
      <c r="G10" s="231"/>
      <c r="H10" s="231"/>
      <c r="I10" s="232"/>
      <c r="J10" s="61">
        <f>SUM(J11:J11)</f>
        <v>0</v>
      </c>
      <c r="K10" s="61">
        <f>SUM(K11:K11)</f>
        <v>0</v>
      </c>
      <c r="L10" s="63">
        <f>SUM(J10:K10)</f>
        <v>0</v>
      </c>
      <c r="M10" s="61">
        <f>SUM(M11:M11)</f>
        <v>0</v>
      </c>
      <c r="N10" s="61">
        <f>SUM(N11:N11)</f>
        <v>0</v>
      </c>
      <c r="O10" s="61">
        <f>SUM(O11:O11)</f>
        <v>0</v>
      </c>
      <c r="P10" s="94">
        <f t="shared" ref="P10:P25" si="0">SUM(M10:O10)</f>
        <v>0</v>
      </c>
      <c r="Q10" s="67">
        <f>SUM(Q11:Q11)</f>
        <v>480000</v>
      </c>
      <c r="R10" s="68">
        <f>SUM(R11:R11)</f>
        <v>0</v>
      </c>
      <c r="S10" s="61">
        <f t="shared" ref="S10:S23" si="1">SUM(L10,P10,Q10,R10)</f>
        <v>480000</v>
      </c>
      <c r="T10" s="2"/>
      <c r="U10" s="2"/>
      <c r="V10" s="2"/>
      <c r="W10" s="2"/>
      <c r="X10" s="2"/>
      <c r="Y10" s="2"/>
      <c r="Z10" s="2"/>
      <c r="AA10" s="2"/>
    </row>
    <row r="11" spans="1:27" ht="26.25" customHeight="1" x14ac:dyDescent="0.2">
      <c r="A11" s="187"/>
      <c r="B11" s="188"/>
      <c r="C11" s="188"/>
      <c r="D11" s="188"/>
      <c r="E11" s="230" t="s">
        <v>67</v>
      </c>
      <c r="F11" s="231"/>
      <c r="G11" s="231"/>
      <c r="H11" s="231"/>
      <c r="I11" s="232"/>
      <c r="J11" s="62"/>
      <c r="K11" s="62"/>
      <c r="L11" s="63">
        <f t="shared" ref="L11:L24" si="2">SUM(J11:K11)</f>
        <v>0</v>
      </c>
      <c r="M11" s="62"/>
      <c r="N11" s="62"/>
      <c r="O11" s="62"/>
      <c r="P11" s="94">
        <f t="shared" si="0"/>
        <v>0</v>
      </c>
      <c r="Q11" s="69">
        <v>480000</v>
      </c>
      <c r="R11" s="70"/>
      <c r="S11" s="61">
        <f>SUM(L11,P11,Q11,R11)</f>
        <v>480000</v>
      </c>
      <c r="T11" s="1"/>
      <c r="U11" s="1"/>
      <c r="V11" s="1"/>
      <c r="W11" s="1"/>
      <c r="X11" s="1"/>
      <c r="Y11" s="1"/>
      <c r="Z11" s="1"/>
      <c r="AA11" s="1"/>
    </row>
    <row r="12" spans="1:27" s="1" customFormat="1" ht="26.25" customHeight="1" x14ac:dyDescent="0.2">
      <c r="A12" s="187"/>
      <c r="B12" s="188"/>
      <c r="C12" s="188"/>
      <c r="D12" s="188" t="s">
        <v>41</v>
      </c>
      <c r="E12" s="188"/>
      <c r="F12" s="188"/>
      <c r="G12" s="188"/>
      <c r="H12" s="188"/>
      <c r="I12" s="189"/>
      <c r="J12" s="61">
        <f>SUM(J13:J13)</f>
        <v>0</v>
      </c>
      <c r="K12" s="61">
        <f>SUM(K13:K15)</f>
        <v>0</v>
      </c>
      <c r="L12" s="63">
        <f t="shared" si="2"/>
        <v>0</v>
      </c>
      <c r="M12" s="61">
        <f>SUM(M13:M15)</f>
        <v>0</v>
      </c>
      <c r="N12" s="61">
        <f>SUM(N13:N15)</f>
        <v>0</v>
      </c>
      <c r="O12" s="61">
        <f>SUM(O13:O15)</f>
        <v>0</v>
      </c>
      <c r="P12" s="94">
        <f t="shared" si="0"/>
        <v>0</v>
      </c>
      <c r="Q12" s="67">
        <f>SUM(Q13:Q16)</f>
        <v>6540000</v>
      </c>
      <c r="R12" s="68">
        <f>SUM(R13:R16)</f>
        <v>0</v>
      </c>
      <c r="S12" s="61">
        <f>SUM(L12,P12,Q12,R12)</f>
        <v>6540000</v>
      </c>
      <c r="T12" s="2"/>
      <c r="U12" s="2"/>
      <c r="V12" s="2"/>
      <c r="W12" s="2"/>
      <c r="X12" s="2"/>
      <c r="Y12" s="2"/>
      <c r="Z12" s="2"/>
      <c r="AA12" s="2"/>
    </row>
    <row r="13" spans="1:27" ht="26.25" customHeight="1" x14ac:dyDescent="0.2">
      <c r="A13" s="187"/>
      <c r="B13" s="188"/>
      <c r="C13" s="188"/>
      <c r="D13" s="188"/>
      <c r="E13" s="230" t="s">
        <v>63</v>
      </c>
      <c r="F13" s="231"/>
      <c r="G13" s="231"/>
      <c r="H13" s="231"/>
      <c r="I13" s="232"/>
      <c r="J13" s="62">
        <v>0</v>
      </c>
      <c r="K13" s="62"/>
      <c r="L13" s="63">
        <f t="shared" si="2"/>
        <v>0</v>
      </c>
      <c r="M13" s="62"/>
      <c r="N13" s="62"/>
      <c r="O13" s="62"/>
      <c r="P13" s="94">
        <f t="shared" si="0"/>
        <v>0</v>
      </c>
      <c r="Q13" s="69">
        <v>4320000</v>
      </c>
      <c r="R13" s="70"/>
      <c r="S13" s="61">
        <f>SUM(L13,P13,Q13,R13)</f>
        <v>4320000</v>
      </c>
    </row>
    <row r="14" spans="1:27" ht="26.25" customHeight="1" x14ac:dyDescent="0.2">
      <c r="A14" s="187"/>
      <c r="B14" s="188"/>
      <c r="C14" s="188"/>
      <c r="D14" s="188"/>
      <c r="E14" s="230" t="s">
        <v>64</v>
      </c>
      <c r="F14" s="231"/>
      <c r="G14" s="231"/>
      <c r="H14" s="231"/>
      <c r="I14" s="232"/>
      <c r="J14" s="62">
        <v>0</v>
      </c>
      <c r="K14" s="62"/>
      <c r="L14" s="63">
        <f t="shared" si="2"/>
        <v>0</v>
      </c>
      <c r="M14" s="62"/>
      <c r="N14" s="62"/>
      <c r="O14" s="62"/>
      <c r="P14" s="94">
        <f t="shared" si="0"/>
        <v>0</v>
      </c>
      <c r="Q14" s="69">
        <v>960000</v>
      </c>
      <c r="R14" s="70"/>
      <c r="S14" s="61">
        <f t="shared" si="1"/>
        <v>960000</v>
      </c>
    </row>
    <row r="15" spans="1:27" ht="26.25" customHeight="1" x14ac:dyDescent="0.2">
      <c r="A15" s="187"/>
      <c r="B15" s="188"/>
      <c r="C15" s="188"/>
      <c r="D15" s="188"/>
      <c r="E15" s="230" t="s">
        <v>190</v>
      </c>
      <c r="F15" s="231"/>
      <c r="G15" s="231"/>
      <c r="H15" s="231"/>
      <c r="I15" s="232"/>
      <c r="J15" s="62">
        <v>0</v>
      </c>
      <c r="K15" s="62"/>
      <c r="L15" s="63">
        <f t="shared" si="2"/>
        <v>0</v>
      </c>
      <c r="M15" s="62"/>
      <c r="N15" s="62"/>
      <c r="O15" s="62"/>
      <c r="P15" s="94">
        <f t="shared" si="0"/>
        <v>0</v>
      </c>
      <c r="Q15" s="69">
        <v>1200000</v>
      </c>
      <c r="R15" s="70"/>
      <c r="S15" s="61">
        <f t="shared" si="1"/>
        <v>1200000</v>
      </c>
    </row>
    <row r="16" spans="1:27" ht="26.25" customHeight="1" x14ac:dyDescent="0.2">
      <c r="A16" s="187"/>
      <c r="B16" s="188"/>
      <c r="C16" s="188"/>
      <c r="D16" s="188"/>
      <c r="E16" s="230" t="s">
        <v>188</v>
      </c>
      <c r="F16" s="231"/>
      <c r="G16" s="231"/>
      <c r="H16" s="231"/>
      <c r="I16" s="232"/>
      <c r="J16" s="62">
        <v>0</v>
      </c>
      <c r="K16" s="62"/>
      <c r="L16" s="63">
        <f t="shared" si="2"/>
        <v>0</v>
      </c>
      <c r="M16" s="62"/>
      <c r="N16" s="62"/>
      <c r="O16" s="62"/>
      <c r="P16" s="94">
        <f t="shared" si="0"/>
        <v>0</v>
      </c>
      <c r="Q16" s="69">
        <v>60000</v>
      </c>
      <c r="R16" s="70"/>
      <c r="S16" s="61">
        <f t="shared" si="1"/>
        <v>60000</v>
      </c>
    </row>
    <row r="17" spans="1:27" ht="26.25" customHeight="1" x14ac:dyDescent="0.2">
      <c r="A17" s="187"/>
      <c r="B17" s="188"/>
      <c r="C17" s="188"/>
      <c r="D17" s="188" t="s">
        <v>42</v>
      </c>
      <c r="E17" s="188"/>
      <c r="F17" s="188"/>
      <c r="G17" s="188"/>
      <c r="H17" s="188"/>
      <c r="I17" s="189"/>
      <c r="J17" s="61">
        <f>SUM(J18:J18)</f>
        <v>0</v>
      </c>
      <c r="K17" s="61">
        <f>SUM(K18:K18)</f>
        <v>0</v>
      </c>
      <c r="L17" s="63">
        <f t="shared" si="2"/>
        <v>0</v>
      </c>
      <c r="M17" s="61">
        <f>SUM(M18:M18)</f>
        <v>0</v>
      </c>
      <c r="N17" s="61">
        <f>SUM(N18:N18)</f>
        <v>0</v>
      </c>
      <c r="O17" s="61">
        <f>SUM(O18:O18)</f>
        <v>0</v>
      </c>
      <c r="P17" s="94">
        <f>SUM(M17:O17)</f>
        <v>0</v>
      </c>
      <c r="Q17" s="67">
        <f>SUM(Q18:Q18)</f>
        <v>0</v>
      </c>
      <c r="R17" s="68">
        <f>SUM(R18:R18)</f>
        <v>0</v>
      </c>
      <c r="S17" s="61">
        <f t="shared" si="1"/>
        <v>0</v>
      </c>
    </row>
    <row r="18" spans="1:27" ht="26.25" customHeight="1" x14ac:dyDescent="0.2">
      <c r="A18" s="187"/>
      <c r="B18" s="188"/>
      <c r="C18" s="188"/>
      <c r="D18" s="188"/>
      <c r="E18" s="230" t="s">
        <v>29</v>
      </c>
      <c r="F18" s="231"/>
      <c r="G18" s="231"/>
      <c r="H18" s="231"/>
      <c r="I18" s="232"/>
      <c r="J18" s="62"/>
      <c r="K18" s="62"/>
      <c r="L18" s="63">
        <f t="shared" si="2"/>
        <v>0</v>
      </c>
      <c r="M18" s="62"/>
      <c r="N18" s="62"/>
      <c r="O18" s="62"/>
      <c r="P18" s="94">
        <f t="shared" si="0"/>
        <v>0</v>
      </c>
      <c r="Q18" s="69">
        <v>0</v>
      </c>
      <c r="R18" s="70"/>
      <c r="S18" s="61">
        <f t="shared" si="1"/>
        <v>0</v>
      </c>
      <c r="T18" s="1"/>
      <c r="U18" s="1"/>
      <c r="V18" s="1"/>
      <c r="W18" s="1"/>
      <c r="X18" s="1"/>
      <c r="Y18" s="1"/>
      <c r="Z18" s="1"/>
      <c r="AA18" s="1"/>
    </row>
    <row r="19" spans="1:27" s="1" customFormat="1" ht="26.25" customHeight="1" x14ac:dyDescent="0.2">
      <c r="A19" s="187"/>
      <c r="B19" s="188"/>
      <c r="C19" s="188"/>
      <c r="D19" s="188" t="s">
        <v>43</v>
      </c>
      <c r="E19" s="188"/>
      <c r="F19" s="188"/>
      <c r="G19" s="188"/>
      <c r="H19" s="188"/>
      <c r="I19" s="189"/>
      <c r="J19" s="61">
        <f>J20</f>
        <v>600000</v>
      </c>
      <c r="K19" s="61">
        <f>SUM(K20:K20)</f>
        <v>0</v>
      </c>
      <c r="L19" s="63">
        <f t="shared" si="2"/>
        <v>600000</v>
      </c>
      <c r="M19" s="61">
        <f>SUM(M20:M20)</f>
        <v>0</v>
      </c>
      <c r="N19" s="61">
        <f>SUM(N20:N20)</f>
        <v>0</v>
      </c>
      <c r="O19" s="61">
        <f>SUM(O20:O20)</f>
        <v>0</v>
      </c>
      <c r="P19" s="94">
        <f t="shared" si="0"/>
        <v>0</v>
      </c>
      <c r="Q19" s="67">
        <f>SUM(Q20)</f>
        <v>100000</v>
      </c>
      <c r="R19" s="68">
        <f>SUM(R20:R20)</f>
        <v>0</v>
      </c>
      <c r="S19" s="61">
        <f t="shared" si="1"/>
        <v>700000</v>
      </c>
      <c r="T19" s="2"/>
      <c r="U19" s="2"/>
      <c r="V19" s="2"/>
      <c r="W19" s="2"/>
      <c r="X19" s="2"/>
      <c r="Y19" s="2"/>
      <c r="Z19" s="2"/>
      <c r="AA19" s="2"/>
    </row>
    <row r="20" spans="1:27" ht="26.25" customHeight="1" x14ac:dyDescent="0.2">
      <c r="A20" s="187"/>
      <c r="B20" s="188"/>
      <c r="C20" s="188"/>
      <c r="D20" s="188"/>
      <c r="E20" s="230" t="s">
        <v>65</v>
      </c>
      <c r="F20" s="231"/>
      <c r="G20" s="231"/>
      <c r="H20" s="231"/>
      <c r="I20" s="232"/>
      <c r="J20" s="62">
        <v>600000</v>
      </c>
      <c r="K20" s="62"/>
      <c r="L20" s="63">
        <f t="shared" si="2"/>
        <v>600000</v>
      </c>
      <c r="M20" s="62">
        <v>0</v>
      </c>
      <c r="N20" s="62"/>
      <c r="O20" s="62"/>
      <c r="P20" s="94">
        <f t="shared" si="0"/>
        <v>0</v>
      </c>
      <c r="Q20" s="69">
        <v>100000</v>
      </c>
      <c r="R20" s="70"/>
      <c r="S20" s="61">
        <f t="shared" si="1"/>
        <v>700000</v>
      </c>
      <c r="T20" s="249"/>
      <c r="U20" s="250"/>
    </row>
    <row r="21" spans="1:27" ht="26.25" customHeight="1" x14ac:dyDescent="0.2">
      <c r="A21" s="187"/>
      <c r="B21" s="188"/>
      <c r="C21" s="188"/>
      <c r="D21" s="188" t="s">
        <v>44</v>
      </c>
      <c r="E21" s="188"/>
      <c r="F21" s="188"/>
      <c r="G21" s="188"/>
      <c r="H21" s="188"/>
      <c r="I21" s="189"/>
      <c r="J21" s="61">
        <f>SUM(J22:J22)</f>
        <v>0</v>
      </c>
      <c r="K21" s="61"/>
      <c r="L21" s="63">
        <f t="shared" si="2"/>
        <v>0</v>
      </c>
      <c r="M21" s="61">
        <f>SUM(M22:M22)</f>
        <v>0</v>
      </c>
      <c r="N21" s="61">
        <f>SUM(N22:N22)</f>
        <v>0</v>
      </c>
      <c r="O21" s="61">
        <f>SUM(O22:O22)</f>
        <v>0</v>
      </c>
      <c r="P21" s="94">
        <f t="shared" si="0"/>
        <v>0</v>
      </c>
      <c r="Q21" s="67">
        <f>SUM(Q22:Q23)</f>
        <v>3500</v>
      </c>
      <c r="R21" s="68">
        <f>SUM(R22:R23)</f>
        <v>0</v>
      </c>
      <c r="S21" s="61">
        <f t="shared" si="1"/>
        <v>3500</v>
      </c>
      <c r="T21" s="1"/>
      <c r="U21" s="1"/>
      <c r="V21" s="1"/>
      <c r="W21" s="1"/>
      <c r="X21" s="1"/>
      <c r="Y21" s="1"/>
      <c r="Z21" s="1"/>
      <c r="AA21" s="1"/>
    </row>
    <row r="22" spans="1:27" s="1" customFormat="1" ht="26.25" customHeight="1" x14ac:dyDescent="0.2">
      <c r="A22" s="187"/>
      <c r="B22" s="188"/>
      <c r="C22" s="188"/>
      <c r="D22" s="188"/>
      <c r="E22" s="188" t="s">
        <v>66</v>
      </c>
      <c r="F22" s="188"/>
      <c r="G22" s="188"/>
      <c r="H22" s="188"/>
      <c r="I22" s="189"/>
      <c r="J22" s="62">
        <v>0</v>
      </c>
      <c r="K22" s="62"/>
      <c r="L22" s="63">
        <f t="shared" si="2"/>
        <v>0</v>
      </c>
      <c r="M22" s="62">
        <v>0</v>
      </c>
      <c r="N22" s="62">
        <v>0</v>
      </c>
      <c r="O22" s="62">
        <v>0</v>
      </c>
      <c r="P22" s="94">
        <f t="shared" si="0"/>
        <v>0</v>
      </c>
      <c r="Q22" s="69">
        <v>3500</v>
      </c>
      <c r="R22" s="70"/>
      <c r="S22" s="61">
        <f t="shared" si="1"/>
        <v>3500</v>
      </c>
      <c r="T22" s="4"/>
      <c r="U22" s="4"/>
      <c r="V22" s="4"/>
      <c r="W22" s="4"/>
      <c r="X22" s="4"/>
      <c r="Y22" s="4"/>
      <c r="Z22" s="4"/>
      <c r="AA22" s="4"/>
    </row>
    <row r="23" spans="1:27" s="1" customFormat="1" ht="26.25" customHeight="1" x14ac:dyDescent="0.2">
      <c r="A23" s="187"/>
      <c r="B23" s="188"/>
      <c r="C23" s="188"/>
      <c r="D23" s="188"/>
      <c r="E23" s="188" t="s">
        <v>180</v>
      </c>
      <c r="F23" s="188"/>
      <c r="G23" s="188"/>
      <c r="H23" s="188"/>
      <c r="I23" s="189"/>
      <c r="J23" s="62">
        <v>0</v>
      </c>
      <c r="K23" s="62"/>
      <c r="L23" s="63">
        <f t="shared" si="2"/>
        <v>0</v>
      </c>
      <c r="M23" s="62">
        <v>0</v>
      </c>
      <c r="N23" s="62">
        <v>0</v>
      </c>
      <c r="O23" s="62">
        <v>0</v>
      </c>
      <c r="P23" s="94">
        <f t="shared" si="0"/>
        <v>0</v>
      </c>
      <c r="Q23" s="194">
        <v>0</v>
      </c>
      <c r="R23" s="70"/>
      <c r="S23" s="61">
        <f t="shared" si="1"/>
        <v>0</v>
      </c>
      <c r="T23" s="4"/>
      <c r="U23" s="4"/>
      <c r="V23" s="4"/>
      <c r="W23" s="4"/>
      <c r="X23" s="4"/>
      <c r="Y23" s="4"/>
      <c r="Z23" s="4"/>
      <c r="AA23" s="4"/>
    </row>
    <row r="24" spans="1:27" s="1" customFormat="1" ht="26.25" customHeight="1" thickBot="1" x14ac:dyDescent="0.25">
      <c r="A24" s="188"/>
      <c r="B24" s="188"/>
      <c r="C24" s="188"/>
      <c r="D24" s="188" t="s">
        <v>184</v>
      </c>
      <c r="E24" s="188"/>
      <c r="F24" s="188"/>
      <c r="G24" s="188"/>
      <c r="H24" s="188"/>
      <c r="I24" s="189"/>
      <c r="J24" s="88"/>
      <c r="K24" s="88">
        <v>0</v>
      </c>
      <c r="L24" s="63">
        <f t="shared" si="2"/>
        <v>0</v>
      </c>
      <c r="M24" s="88">
        <v>0</v>
      </c>
      <c r="N24" s="88">
        <v>0</v>
      </c>
      <c r="O24" s="88">
        <v>0</v>
      </c>
      <c r="P24" s="94">
        <f t="shared" si="0"/>
        <v>0</v>
      </c>
      <c r="Q24" s="195">
        <v>0</v>
      </c>
      <c r="R24" s="68"/>
      <c r="S24" s="61">
        <f>SUM(L24,P24,Q24,R24)</f>
        <v>0</v>
      </c>
      <c r="T24" s="4"/>
      <c r="U24" s="4"/>
      <c r="V24" s="4"/>
      <c r="W24" s="4"/>
      <c r="X24" s="4"/>
      <c r="Y24" s="4"/>
      <c r="Z24" s="4"/>
      <c r="AA24" s="4"/>
    </row>
    <row r="25" spans="1:27" s="4" customFormat="1" ht="30" customHeight="1" thickBot="1" x14ac:dyDescent="0.25">
      <c r="A25" s="196"/>
      <c r="B25" s="197"/>
      <c r="C25" s="197"/>
      <c r="D25" s="198" t="s">
        <v>45</v>
      </c>
      <c r="E25" s="197"/>
      <c r="F25" s="197"/>
      <c r="G25" s="197"/>
      <c r="H25" s="197"/>
      <c r="I25" s="199"/>
      <c r="J25" s="77">
        <f>SUM(J10,J12,,J17,J19,J21,J24)</f>
        <v>600000</v>
      </c>
      <c r="K25" s="77">
        <f>SUM(K10,K12,,K17,K19,K21,K24)</f>
        <v>0</v>
      </c>
      <c r="L25" s="78">
        <f>SUM(J25:K25)</f>
        <v>600000</v>
      </c>
      <c r="M25" s="77">
        <f>SUM(M10,M12,,M17,M19,M21,M24)</f>
        <v>0</v>
      </c>
      <c r="N25" s="77">
        <f>SUM(N10,N12,,N17,N19,N21,N24)</f>
        <v>0</v>
      </c>
      <c r="O25" s="77">
        <f>SUM(O10,O12,,O17,O19,O21,O24)</f>
        <v>0</v>
      </c>
      <c r="P25" s="79">
        <f t="shared" si="0"/>
        <v>0</v>
      </c>
      <c r="Q25" s="80">
        <f>SUM(Q10,Q12,,Q17,Q19,Q21,Q24)</f>
        <v>7123500</v>
      </c>
      <c r="R25" s="81">
        <f>SUM(R10,R12,,R17,R19,R21,R24)</f>
        <v>0</v>
      </c>
      <c r="S25" s="82">
        <f>SUM(L25,P25,Q25,R25)</f>
        <v>7723500</v>
      </c>
      <c r="T25" s="1"/>
      <c r="U25" s="1"/>
      <c r="V25" s="1"/>
      <c r="W25" s="1"/>
      <c r="X25" s="1"/>
      <c r="Y25" s="1"/>
      <c r="Z25" s="1"/>
      <c r="AA25" s="1"/>
    </row>
    <row r="26" spans="1:27" s="1" customFormat="1" ht="26.25" customHeight="1" x14ac:dyDescent="0.2">
      <c r="A26" s="200"/>
      <c r="B26" s="201"/>
      <c r="C26" s="201" t="s">
        <v>99</v>
      </c>
      <c r="D26" s="201"/>
      <c r="E26" s="201"/>
      <c r="F26" s="201"/>
      <c r="G26" s="201"/>
      <c r="H26" s="201"/>
      <c r="I26" s="202"/>
      <c r="J26" s="90"/>
      <c r="K26" s="90"/>
      <c r="L26" s="91"/>
      <c r="M26" s="90"/>
      <c r="N26" s="90"/>
      <c r="O26" s="90"/>
      <c r="P26" s="92"/>
      <c r="Q26" s="76"/>
      <c r="R26" s="93"/>
      <c r="S26" s="90"/>
    </row>
    <row r="27" spans="1:27" s="1" customFormat="1" ht="26.25" customHeight="1" x14ac:dyDescent="0.2">
      <c r="A27" s="187"/>
      <c r="B27" s="188"/>
      <c r="C27" s="188"/>
      <c r="D27" s="188" t="s">
        <v>46</v>
      </c>
      <c r="E27" s="188"/>
      <c r="F27" s="188"/>
      <c r="G27" s="188"/>
      <c r="H27" s="188"/>
      <c r="I27" s="189"/>
      <c r="J27" s="61">
        <f>SUM(J28:J49)</f>
        <v>3764300</v>
      </c>
      <c r="K27" s="61">
        <f>SUM(K28:K49,)</f>
        <v>0</v>
      </c>
      <c r="L27" s="63">
        <f>SUM(L28:L49)</f>
        <v>3764300</v>
      </c>
      <c r="M27" s="61">
        <f>SUM(M28:M49,)</f>
        <v>0</v>
      </c>
      <c r="N27" s="61">
        <f>SUM(N28:N49,)</f>
        <v>0</v>
      </c>
      <c r="O27" s="61">
        <f>SUM(O28:O49,)</f>
        <v>0</v>
      </c>
      <c r="P27" s="94">
        <f>SUM(M27:O27)</f>
        <v>0</v>
      </c>
      <c r="Q27" s="95"/>
      <c r="R27" s="61">
        <f>SUM(R28:R49,)</f>
        <v>0</v>
      </c>
      <c r="S27" s="61">
        <f>SUM(L27,P27,Q27,R27)</f>
        <v>3764300</v>
      </c>
    </row>
    <row r="28" spans="1:27" s="1" customFormat="1" ht="26.25" customHeight="1" x14ac:dyDescent="0.2">
      <c r="A28" s="187"/>
      <c r="B28" s="188"/>
      <c r="C28" s="188"/>
      <c r="D28" s="188"/>
      <c r="E28" s="188" t="s">
        <v>2</v>
      </c>
      <c r="F28" s="188"/>
      <c r="G28" s="188"/>
      <c r="H28" s="188"/>
      <c r="I28" s="189"/>
      <c r="J28" s="62">
        <v>1455500</v>
      </c>
      <c r="K28" s="62"/>
      <c r="L28" s="63">
        <f t="shared" ref="L28:L49" si="3">SUM(J28:K28)</f>
        <v>1455500</v>
      </c>
      <c r="M28" s="62">
        <v>0</v>
      </c>
      <c r="N28" s="62"/>
      <c r="O28" s="62"/>
      <c r="P28" s="94">
        <f t="shared" ref="P28:P38" si="4">SUM(M28:O28)</f>
        <v>0</v>
      </c>
      <c r="Q28" s="203"/>
      <c r="R28" s="70"/>
      <c r="S28" s="64">
        <f>SUM(L28,P28,Q28,R28)</f>
        <v>1455500</v>
      </c>
      <c r="T28" s="2"/>
      <c r="U28" s="2"/>
      <c r="V28" s="2"/>
      <c r="W28" s="2"/>
      <c r="X28" s="2"/>
      <c r="Y28" s="2"/>
      <c r="Z28" s="2"/>
      <c r="AA28" s="2"/>
    </row>
    <row r="29" spans="1:27" ht="26.25" customHeight="1" x14ac:dyDescent="0.2">
      <c r="A29" s="187"/>
      <c r="B29" s="188"/>
      <c r="C29" s="188"/>
      <c r="D29" s="188"/>
      <c r="E29" s="188" t="s">
        <v>3</v>
      </c>
      <c r="F29" s="188"/>
      <c r="G29" s="188"/>
      <c r="H29" s="188"/>
      <c r="I29" s="189"/>
      <c r="J29" s="62">
        <v>1837000</v>
      </c>
      <c r="K29" s="62"/>
      <c r="L29" s="63">
        <f t="shared" si="3"/>
        <v>1837000</v>
      </c>
      <c r="M29" s="62">
        <v>0</v>
      </c>
      <c r="N29" s="62"/>
      <c r="O29" s="62"/>
      <c r="P29" s="94">
        <f t="shared" si="4"/>
        <v>0</v>
      </c>
      <c r="Q29" s="203"/>
      <c r="R29" s="70"/>
      <c r="S29" s="64">
        <f t="shared" ref="S29:S47" si="5">SUM(L29,P29,Q29,R29)</f>
        <v>1837000</v>
      </c>
    </row>
    <row r="30" spans="1:27" ht="26.25" customHeight="1" x14ac:dyDescent="0.2">
      <c r="A30" s="187"/>
      <c r="B30" s="188"/>
      <c r="C30" s="188"/>
      <c r="D30" s="188"/>
      <c r="E30" s="188" t="s">
        <v>4</v>
      </c>
      <c r="F30" s="188"/>
      <c r="G30" s="188"/>
      <c r="H30" s="188"/>
      <c r="I30" s="189"/>
      <c r="J30" s="62">
        <v>104800</v>
      </c>
      <c r="K30" s="62"/>
      <c r="L30" s="63">
        <f t="shared" si="3"/>
        <v>104800</v>
      </c>
      <c r="M30" s="62">
        <v>0</v>
      </c>
      <c r="N30" s="62"/>
      <c r="O30" s="62"/>
      <c r="P30" s="94">
        <f t="shared" si="4"/>
        <v>0</v>
      </c>
      <c r="Q30" s="203"/>
      <c r="R30" s="70"/>
      <c r="S30" s="64">
        <f>SUM(L30,P30,Q30,R30)</f>
        <v>104800</v>
      </c>
    </row>
    <row r="31" spans="1:27" ht="26.25" customHeight="1" x14ac:dyDescent="0.2">
      <c r="A31" s="187"/>
      <c r="B31" s="188"/>
      <c r="C31" s="188"/>
      <c r="D31" s="188"/>
      <c r="E31" s="188" t="s">
        <v>5</v>
      </c>
      <c r="F31" s="188"/>
      <c r="G31" s="188"/>
      <c r="H31" s="188"/>
      <c r="I31" s="189"/>
      <c r="J31" s="62">
        <v>367000</v>
      </c>
      <c r="K31" s="62"/>
      <c r="L31" s="63">
        <f t="shared" si="3"/>
        <v>367000</v>
      </c>
      <c r="M31" s="62">
        <v>0</v>
      </c>
      <c r="N31" s="62"/>
      <c r="O31" s="62"/>
      <c r="P31" s="94">
        <f t="shared" si="4"/>
        <v>0</v>
      </c>
      <c r="Q31" s="203"/>
      <c r="R31" s="70"/>
      <c r="S31" s="64">
        <f t="shared" si="5"/>
        <v>367000</v>
      </c>
      <c r="T31" s="1"/>
      <c r="U31" s="1"/>
      <c r="V31" s="1"/>
      <c r="W31" s="1"/>
      <c r="X31" s="1"/>
      <c r="Y31" s="1"/>
      <c r="Z31" s="1"/>
      <c r="AA31" s="1"/>
    </row>
    <row r="32" spans="1:27" s="1" customFormat="1" ht="26.25" customHeight="1" x14ac:dyDescent="0.2">
      <c r="A32" s="187"/>
      <c r="B32" s="188"/>
      <c r="C32" s="188"/>
      <c r="D32" s="188"/>
      <c r="E32" s="188" t="s">
        <v>6</v>
      </c>
      <c r="F32" s="188"/>
      <c r="G32" s="188"/>
      <c r="H32" s="188"/>
      <c r="I32" s="189"/>
      <c r="J32" s="62">
        <v>0</v>
      </c>
      <c r="K32" s="62"/>
      <c r="L32" s="63">
        <f t="shared" si="3"/>
        <v>0</v>
      </c>
      <c r="M32" s="62">
        <v>0</v>
      </c>
      <c r="N32" s="62"/>
      <c r="O32" s="62"/>
      <c r="P32" s="94">
        <f t="shared" si="4"/>
        <v>0</v>
      </c>
      <c r="Q32" s="203"/>
      <c r="R32" s="70"/>
      <c r="S32" s="64">
        <f t="shared" si="5"/>
        <v>0</v>
      </c>
    </row>
    <row r="33" spans="1:27" s="1" customFormat="1" ht="26.25" customHeight="1" x14ac:dyDescent="0.2">
      <c r="A33" s="187"/>
      <c r="B33" s="188"/>
      <c r="C33" s="188"/>
      <c r="D33" s="188"/>
      <c r="E33" s="188" t="s">
        <v>7</v>
      </c>
      <c r="F33" s="188"/>
      <c r="G33" s="188"/>
      <c r="H33" s="188"/>
      <c r="I33" s="189"/>
      <c r="J33" s="62">
        <v>0</v>
      </c>
      <c r="K33" s="62"/>
      <c r="L33" s="63">
        <f t="shared" si="3"/>
        <v>0</v>
      </c>
      <c r="M33" s="62">
        <v>0</v>
      </c>
      <c r="N33" s="62"/>
      <c r="O33" s="62"/>
      <c r="P33" s="94">
        <f t="shared" si="4"/>
        <v>0</v>
      </c>
      <c r="Q33" s="203"/>
      <c r="R33" s="70"/>
      <c r="S33" s="64">
        <f t="shared" si="5"/>
        <v>0</v>
      </c>
      <c r="T33" s="2"/>
      <c r="U33" s="2"/>
      <c r="V33" s="2"/>
      <c r="W33" s="2"/>
      <c r="X33" s="2"/>
      <c r="Y33" s="2"/>
      <c r="Z33" s="2"/>
      <c r="AA33" s="2"/>
    </row>
    <row r="34" spans="1:27" ht="26.25" customHeight="1" x14ac:dyDescent="0.2">
      <c r="A34" s="187"/>
      <c r="B34" s="188"/>
      <c r="C34" s="188"/>
      <c r="D34" s="188"/>
      <c r="E34" s="188" t="s">
        <v>8</v>
      </c>
      <c r="F34" s="188"/>
      <c r="G34" s="188"/>
      <c r="H34" s="188"/>
      <c r="I34" s="189"/>
      <c r="J34" s="62">
        <v>0</v>
      </c>
      <c r="K34" s="62"/>
      <c r="L34" s="63">
        <f t="shared" si="3"/>
        <v>0</v>
      </c>
      <c r="M34" s="62">
        <v>0</v>
      </c>
      <c r="N34" s="62"/>
      <c r="O34" s="62"/>
      <c r="P34" s="94">
        <f t="shared" si="4"/>
        <v>0</v>
      </c>
      <c r="Q34" s="203"/>
      <c r="R34" s="70"/>
      <c r="S34" s="64">
        <f t="shared" si="5"/>
        <v>0</v>
      </c>
    </row>
    <row r="35" spans="1:27" ht="26.25" customHeight="1" x14ac:dyDescent="0.2">
      <c r="A35" s="187"/>
      <c r="B35" s="188"/>
      <c r="C35" s="188"/>
      <c r="D35" s="188"/>
      <c r="E35" s="188" t="s">
        <v>9</v>
      </c>
      <c r="F35" s="188"/>
      <c r="G35" s="188"/>
      <c r="H35" s="188"/>
      <c r="I35" s="189"/>
      <c r="J35" s="62">
        <v>0</v>
      </c>
      <c r="K35" s="62"/>
      <c r="L35" s="63">
        <f t="shared" si="3"/>
        <v>0</v>
      </c>
      <c r="M35" s="62">
        <v>0</v>
      </c>
      <c r="N35" s="62"/>
      <c r="O35" s="62"/>
      <c r="P35" s="94">
        <f t="shared" si="4"/>
        <v>0</v>
      </c>
      <c r="Q35" s="203"/>
      <c r="R35" s="70"/>
      <c r="S35" s="64">
        <f t="shared" si="5"/>
        <v>0</v>
      </c>
      <c r="T35" s="1"/>
      <c r="U35" s="1"/>
      <c r="V35" s="1"/>
      <c r="W35" s="1"/>
      <c r="X35" s="1"/>
      <c r="Y35" s="1"/>
      <c r="Z35" s="1"/>
      <c r="AA35" s="1"/>
    </row>
    <row r="36" spans="1:27" s="1" customFormat="1" ht="26.25" customHeight="1" x14ac:dyDescent="0.2">
      <c r="A36" s="187"/>
      <c r="B36" s="188"/>
      <c r="C36" s="188"/>
      <c r="D36" s="188"/>
      <c r="E36" s="188" t="s">
        <v>10</v>
      </c>
      <c r="F36" s="188"/>
      <c r="G36" s="188"/>
      <c r="H36" s="188"/>
      <c r="I36" s="189"/>
      <c r="J36" s="62">
        <v>0</v>
      </c>
      <c r="K36" s="62"/>
      <c r="L36" s="63">
        <f t="shared" si="3"/>
        <v>0</v>
      </c>
      <c r="M36" s="62">
        <v>0</v>
      </c>
      <c r="N36" s="62"/>
      <c r="O36" s="62"/>
      <c r="P36" s="94">
        <f t="shared" si="4"/>
        <v>0</v>
      </c>
      <c r="Q36" s="203"/>
      <c r="R36" s="70"/>
      <c r="S36" s="64">
        <f t="shared" si="5"/>
        <v>0</v>
      </c>
      <c r="T36" s="2"/>
      <c r="U36" s="2"/>
      <c r="V36" s="2"/>
      <c r="W36" s="2"/>
      <c r="X36" s="2"/>
      <c r="Y36" s="2"/>
      <c r="Z36" s="2"/>
      <c r="AA36" s="2"/>
    </row>
    <row r="37" spans="1:27" ht="26.25" customHeight="1" x14ac:dyDescent="0.2">
      <c r="A37" s="187"/>
      <c r="B37" s="188"/>
      <c r="C37" s="188"/>
      <c r="D37" s="188"/>
      <c r="E37" s="188" t="s">
        <v>11</v>
      </c>
      <c r="F37" s="188"/>
      <c r="G37" s="188"/>
      <c r="H37" s="188"/>
      <c r="I37" s="189"/>
      <c r="J37" s="62">
        <v>0</v>
      </c>
      <c r="K37" s="62"/>
      <c r="L37" s="63">
        <f t="shared" si="3"/>
        <v>0</v>
      </c>
      <c r="M37" s="62">
        <v>0</v>
      </c>
      <c r="N37" s="62"/>
      <c r="O37" s="62"/>
      <c r="P37" s="94">
        <f t="shared" si="4"/>
        <v>0</v>
      </c>
      <c r="Q37" s="203"/>
      <c r="R37" s="70"/>
      <c r="S37" s="64">
        <f t="shared" si="5"/>
        <v>0</v>
      </c>
    </row>
    <row r="38" spans="1:27" ht="26.25" customHeight="1" x14ac:dyDescent="0.2">
      <c r="A38" s="187"/>
      <c r="B38" s="188"/>
      <c r="C38" s="188"/>
      <c r="D38" s="188"/>
      <c r="E38" s="188" t="s">
        <v>216</v>
      </c>
      <c r="F38" s="188"/>
      <c r="G38" s="188"/>
      <c r="H38" s="188"/>
      <c r="I38" s="189"/>
      <c r="J38" s="62">
        <v>0</v>
      </c>
      <c r="K38" s="62"/>
      <c r="L38" s="63">
        <f t="shared" si="3"/>
        <v>0</v>
      </c>
      <c r="M38" s="62">
        <v>0</v>
      </c>
      <c r="N38" s="62"/>
      <c r="O38" s="62"/>
      <c r="P38" s="94">
        <f t="shared" si="4"/>
        <v>0</v>
      </c>
      <c r="Q38" s="203"/>
      <c r="R38" s="70"/>
      <c r="S38" s="64">
        <f t="shared" si="5"/>
        <v>0</v>
      </c>
    </row>
    <row r="39" spans="1:27" ht="26.25" customHeight="1" x14ac:dyDescent="0.2">
      <c r="A39" s="187"/>
      <c r="B39" s="188"/>
      <c r="C39" s="188"/>
      <c r="D39" s="188"/>
      <c r="E39" s="188" t="s">
        <v>13</v>
      </c>
      <c r="F39" s="188"/>
      <c r="G39" s="188"/>
      <c r="H39" s="188"/>
      <c r="I39" s="189"/>
      <c r="J39" s="62">
        <v>0</v>
      </c>
      <c r="K39" s="62"/>
      <c r="L39" s="63">
        <f t="shared" si="3"/>
        <v>0</v>
      </c>
      <c r="M39" s="62">
        <v>0</v>
      </c>
      <c r="N39" s="62"/>
      <c r="O39" s="62"/>
      <c r="P39" s="94">
        <f>SUM(M39:O39)</f>
        <v>0</v>
      </c>
      <c r="Q39" s="203"/>
      <c r="R39" s="70"/>
      <c r="S39" s="75">
        <f t="shared" si="5"/>
        <v>0</v>
      </c>
    </row>
    <row r="40" spans="1:27" ht="26.25" customHeight="1" x14ac:dyDescent="0.2">
      <c r="A40" s="187"/>
      <c r="B40" s="188"/>
      <c r="C40" s="188"/>
      <c r="D40" s="188"/>
      <c r="E40" s="188" t="s">
        <v>14</v>
      </c>
      <c r="F40" s="188"/>
      <c r="G40" s="188"/>
      <c r="H40" s="188"/>
      <c r="I40" s="189"/>
      <c r="J40" s="62">
        <v>0</v>
      </c>
      <c r="K40" s="62"/>
      <c r="L40" s="63">
        <f t="shared" si="3"/>
        <v>0</v>
      </c>
      <c r="M40" s="62">
        <v>0</v>
      </c>
      <c r="N40" s="62"/>
      <c r="O40" s="62"/>
      <c r="P40" s="94">
        <f t="shared" ref="P40:P47" si="6">SUM(M40:O40)</f>
        <v>0</v>
      </c>
      <c r="Q40" s="203"/>
      <c r="R40" s="70"/>
      <c r="S40" s="75">
        <f t="shared" si="5"/>
        <v>0</v>
      </c>
    </row>
    <row r="41" spans="1:27" ht="26.25" customHeight="1" x14ac:dyDescent="0.2">
      <c r="A41" s="187"/>
      <c r="B41" s="188"/>
      <c r="C41" s="188"/>
      <c r="D41" s="188"/>
      <c r="E41" s="188" t="s">
        <v>15</v>
      </c>
      <c r="F41" s="188"/>
      <c r="G41" s="188"/>
      <c r="H41" s="188"/>
      <c r="I41" s="189"/>
      <c r="J41" s="62">
        <v>0</v>
      </c>
      <c r="K41" s="62"/>
      <c r="L41" s="63">
        <f t="shared" si="3"/>
        <v>0</v>
      </c>
      <c r="M41" s="62">
        <v>0</v>
      </c>
      <c r="N41" s="62"/>
      <c r="O41" s="62"/>
      <c r="P41" s="94">
        <f t="shared" si="6"/>
        <v>0</v>
      </c>
      <c r="Q41" s="203"/>
      <c r="R41" s="70"/>
      <c r="S41" s="75">
        <f t="shared" si="5"/>
        <v>0</v>
      </c>
    </row>
    <row r="42" spans="1:27" ht="26.25" customHeight="1" x14ac:dyDescent="0.2">
      <c r="A42" s="187"/>
      <c r="B42" s="188"/>
      <c r="C42" s="188"/>
      <c r="D42" s="188"/>
      <c r="E42" s="188" t="s">
        <v>16</v>
      </c>
      <c r="F42" s="188"/>
      <c r="G42" s="188"/>
      <c r="H42" s="188"/>
      <c r="I42" s="189"/>
      <c r="J42" s="62">
        <v>0</v>
      </c>
      <c r="K42" s="62"/>
      <c r="L42" s="63">
        <f t="shared" si="3"/>
        <v>0</v>
      </c>
      <c r="M42" s="62">
        <v>0</v>
      </c>
      <c r="N42" s="62"/>
      <c r="O42" s="62"/>
      <c r="P42" s="94">
        <f t="shared" si="6"/>
        <v>0</v>
      </c>
      <c r="Q42" s="203"/>
      <c r="R42" s="70"/>
      <c r="S42" s="75">
        <f>SUM(L42,P42,Q42,R42)</f>
        <v>0</v>
      </c>
    </row>
    <row r="43" spans="1:27" ht="26.25" customHeight="1" x14ac:dyDescent="0.2">
      <c r="A43" s="187"/>
      <c r="B43" s="188"/>
      <c r="C43" s="188"/>
      <c r="D43" s="188"/>
      <c r="E43" s="188" t="s">
        <v>17</v>
      </c>
      <c r="F43" s="188"/>
      <c r="G43" s="188"/>
      <c r="H43" s="188"/>
      <c r="I43" s="189"/>
      <c r="J43" s="62">
        <v>0</v>
      </c>
      <c r="K43" s="62"/>
      <c r="L43" s="63">
        <f t="shared" si="3"/>
        <v>0</v>
      </c>
      <c r="M43" s="62">
        <v>0</v>
      </c>
      <c r="N43" s="62"/>
      <c r="O43" s="62"/>
      <c r="P43" s="94">
        <f t="shared" si="6"/>
        <v>0</v>
      </c>
      <c r="Q43" s="203"/>
      <c r="R43" s="70"/>
      <c r="S43" s="75">
        <f t="shared" si="5"/>
        <v>0</v>
      </c>
    </row>
    <row r="44" spans="1:27" ht="26.25" customHeight="1" x14ac:dyDescent="0.2">
      <c r="A44" s="187"/>
      <c r="B44" s="188"/>
      <c r="C44" s="188"/>
      <c r="D44" s="188"/>
      <c r="E44" s="188" t="s">
        <v>18</v>
      </c>
      <c r="F44" s="188"/>
      <c r="G44" s="188"/>
      <c r="H44" s="188"/>
      <c r="I44" s="189"/>
      <c r="J44" s="62">
        <v>0</v>
      </c>
      <c r="K44" s="62"/>
      <c r="L44" s="63">
        <f t="shared" si="3"/>
        <v>0</v>
      </c>
      <c r="M44" s="62">
        <v>0</v>
      </c>
      <c r="N44" s="62"/>
      <c r="O44" s="62"/>
      <c r="P44" s="94">
        <f t="shared" si="6"/>
        <v>0</v>
      </c>
      <c r="Q44" s="203"/>
      <c r="R44" s="70"/>
      <c r="S44" s="75">
        <f t="shared" si="5"/>
        <v>0</v>
      </c>
    </row>
    <row r="45" spans="1:27" ht="26.25" customHeight="1" x14ac:dyDescent="0.2">
      <c r="A45" s="187"/>
      <c r="B45" s="188"/>
      <c r="C45" s="188"/>
      <c r="D45" s="188"/>
      <c r="E45" s="188" t="s">
        <v>7</v>
      </c>
      <c r="F45" s="188"/>
      <c r="G45" s="188"/>
      <c r="H45" s="188"/>
      <c r="I45" s="189"/>
      <c r="J45" s="62">
        <v>0</v>
      </c>
      <c r="K45" s="62"/>
      <c r="L45" s="63">
        <f t="shared" si="3"/>
        <v>0</v>
      </c>
      <c r="M45" s="62">
        <v>0</v>
      </c>
      <c r="N45" s="62"/>
      <c r="O45" s="62"/>
      <c r="P45" s="94">
        <f t="shared" si="6"/>
        <v>0</v>
      </c>
      <c r="Q45" s="203"/>
      <c r="R45" s="70"/>
      <c r="S45" s="75">
        <f t="shared" si="5"/>
        <v>0</v>
      </c>
    </row>
    <row r="46" spans="1:27" ht="26.25" customHeight="1" x14ac:dyDescent="0.2">
      <c r="A46" s="187"/>
      <c r="B46" s="188"/>
      <c r="C46" s="188"/>
      <c r="D46" s="188"/>
      <c r="E46" s="188" t="s">
        <v>19</v>
      </c>
      <c r="F46" s="188"/>
      <c r="G46" s="188"/>
      <c r="H46" s="188"/>
      <c r="I46" s="189"/>
      <c r="J46" s="62">
        <v>0</v>
      </c>
      <c r="K46" s="62"/>
      <c r="L46" s="63">
        <f t="shared" si="3"/>
        <v>0</v>
      </c>
      <c r="M46" s="62">
        <v>0</v>
      </c>
      <c r="N46" s="62"/>
      <c r="O46" s="62"/>
      <c r="P46" s="94">
        <f t="shared" si="6"/>
        <v>0</v>
      </c>
      <c r="Q46" s="203"/>
      <c r="R46" s="70"/>
      <c r="S46" s="75">
        <f t="shared" si="5"/>
        <v>0</v>
      </c>
    </row>
    <row r="47" spans="1:27" ht="26.25" customHeight="1" x14ac:dyDescent="0.2">
      <c r="A47" s="187"/>
      <c r="B47" s="188"/>
      <c r="C47" s="188"/>
      <c r="D47" s="188"/>
      <c r="E47" s="188" t="s">
        <v>20</v>
      </c>
      <c r="F47" s="188"/>
      <c r="G47" s="188"/>
      <c r="H47" s="188"/>
      <c r="I47" s="189"/>
      <c r="J47" s="62">
        <v>0</v>
      </c>
      <c r="K47" s="62"/>
      <c r="L47" s="63">
        <f t="shared" si="3"/>
        <v>0</v>
      </c>
      <c r="M47" s="62">
        <v>0</v>
      </c>
      <c r="N47" s="62"/>
      <c r="O47" s="62"/>
      <c r="P47" s="94">
        <f t="shared" si="6"/>
        <v>0</v>
      </c>
      <c r="Q47" s="203"/>
      <c r="R47" s="70"/>
      <c r="S47" s="75">
        <f t="shared" si="5"/>
        <v>0</v>
      </c>
    </row>
    <row r="48" spans="1:27" ht="26.25" customHeight="1" x14ac:dyDescent="0.2">
      <c r="A48" s="187"/>
      <c r="B48" s="188"/>
      <c r="C48" s="188"/>
      <c r="D48" s="188"/>
      <c r="E48" s="188" t="s">
        <v>23</v>
      </c>
      <c r="F48" s="188"/>
      <c r="G48" s="188"/>
      <c r="H48" s="188"/>
      <c r="I48" s="189"/>
      <c r="J48" s="62">
        <v>0</v>
      </c>
      <c r="K48" s="62"/>
      <c r="L48" s="63">
        <v>0</v>
      </c>
      <c r="M48" s="62">
        <v>0</v>
      </c>
      <c r="N48" s="62"/>
      <c r="O48" s="62"/>
      <c r="P48" s="94">
        <f>SUM(M48:O48)</f>
        <v>0</v>
      </c>
      <c r="Q48" s="203"/>
      <c r="R48" s="70"/>
      <c r="S48" s="75">
        <f>SUM(L48,P48,Q48,R48)</f>
        <v>0</v>
      </c>
      <c r="T48" s="1"/>
      <c r="U48" s="1"/>
      <c r="V48" s="1"/>
      <c r="W48" s="1"/>
      <c r="X48" s="1"/>
      <c r="Y48" s="1"/>
      <c r="Z48" s="1"/>
      <c r="AA48" s="1"/>
    </row>
    <row r="49" spans="1:27" s="1" customFormat="1" ht="26.25" customHeight="1" x14ac:dyDescent="0.2">
      <c r="A49" s="187"/>
      <c r="B49" s="188"/>
      <c r="C49" s="188"/>
      <c r="D49" s="188"/>
      <c r="E49" s="188" t="s">
        <v>25</v>
      </c>
      <c r="F49" s="188"/>
      <c r="G49" s="188"/>
      <c r="H49" s="188"/>
      <c r="I49" s="189"/>
      <c r="J49" s="62">
        <v>0</v>
      </c>
      <c r="K49" s="62"/>
      <c r="L49" s="63">
        <f t="shared" si="3"/>
        <v>0</v>
      </c>
      <c r="M49" s="62">
        <v>0</v>
      </c>
      <c r="N49" s="62"/>
      <c r="O49" s="62"/>
      <c r="P49" s="94">
        <f>SUM(M49:O49)</f>
        <v>0</v>
      </c>
      <c r="Q49" s="203"/>
      <c r="R49" s="70"/>
      <c r="S49" s="75">
        <f>SUM(L49,P49,Q49,R49)</f>
        <v>0</v>
      </c>
    </row>
    <row r="50" spans="1:27" s="1" customFormat="1" ht="26.25" customHeight="1" x14ac:dyDescent="0.2">
      <c r="A50" s="187"/>
      <c r="B50" s="188"/>
      <c r="C50" s="188"/>
      <c r="D50" s="188" t="s">
        <v>49</v>
      </c>
      <c r="E50" s="188"/>
      <c r="F50" s="188"/>
      <c r="G50" s="188"/>
      <c r="H50" s="188"/>
      <c r="I50" s="189"/>
      <c r="J50" s="204"/>
      <c r="K50" s="205"/>
      <c r="L50" s="205"/>
      <c r="M50" s="205"/>
      <c r="N50" s="205"/>
      <c r="O50" s="205"/>
      <c r="P50" s="205"/>
      <c r="Q50" s="76">
        <f>SUM(Q51:Q83)</f>
        <v>5758000</v>
      </c>
      <c r="R50" s="68">
        <f>SUM(R51,R60:R63,R64:R66,R67,R68:R69,R70:R72,R74,R75,R76,R78:R79,R80,R81:R82,R83)</f>
        <v>0</v>
      </c>
      <c r="S50" s="61">
        <f>SUM(L50,P50,Q50,R50)</f>
        <v>5758000</v>
      </c>
      <c r="T50" s="2"/>
      <c r="U50" s="2"/>
      <c r="V50" s="2"/>
      <c r="W50" s="2"/>
      <c r="X50" s="2"/>
      <c r="Y50" s="2"/>
      <c r="Z50" s="2"/>
      <c r="AA50" s="2"/>
    </row>
    <row r="51" spans="1:27" ht="26.25" customHeight="1" x14ac:dyDescent="0.2">
      <c r="A51" s="187"/>
      <c r="B51" s="188"/>
      <c r="C51" s="188"/>
      <c r="D51" s="188"/>
      <c r="E51" s="188" t="s">
        <v>2</v>
      </c>
      <c r="F51" s="188"/>
      <c r="G51" s="188"/>
      <c r="H51" s="188"/>
      <c r="I51" s="189"/>
      <c r="J51" s="206"/>
      <c r="K51" s="207"/>
      <c r="L51" s="207"/>
      <c r="M51" s="207"/>
      <c r="N51" s="207"/>
      <c r="O51" s="207"/>
      <c r="P51" s="207"/>
      <c r="Q51" s="69">
        <v>0</v>
      </c>
      <c r="R51" s="70"/>
      <c r="S51" s="64">
        <f t="shared" ref="S51:S89" si="7">SUM(L51,P51,Q51,R51)</f>
        <v>0</v>
      </c>
    </row>
    <row r="52" spans="1:27" ht="26.25" customHeight="1" x14ac:dyDescent="0.2">
      <c r="A52" s="187"/>
      <c r="B52" s="188"/>
      <c r="C52" s="188"/>
      <c r="D52" s="188"/>
      <c r="E52" s="188" t="s">
        <v>3</v>
      </c>
      <c r="F52" s="188"/>
      <c r="G52" s="188"/>
      <c r="H52" s="188"/>
      <c r="I52" s="189"/>
      <c r="J52" s="206"/>
      <c r="K52" s="207"/>
      <c r="L52" s="207"/>
      <c r="M52" s="207"/>
      <c r="N52" s="207"/>
      <c r="O52" s="207"/>
      <c r="P52" s="207"/>
      <c r="Q52" s="69">
        <v>0</v>
      </c>
      <c r="R52" s="70"/>
      <c r="S52" s="64">
        <f t="shared" si="7"/>
        <v>0</v>
      </c>
    </row>
    <row r="53" spans="1:27" ht="26.25" customHeight="1" x14ac:dyDescent="0.2">
      <c r="A53" s="187"/>
      <c r="B53" s="188"/>
      <c r="C53" s="188"/>
      <c r="D53" s="188"/>
      <c r="E53" s="188" t="s">
        <v>4</v>
      </c>
      <c r="F53" s="188"/>
      <c r="G53" s="188"/>
      <c r="H53" s="188"/>
      <c r="I53" s="189"/>
      <c r="J53" s="206"/>
      <c r="K53" s="207"/>
      <c r="L53" s="207"/>
      <c r="M53" s="207"/>
      <c r="N53" s="207"/>
      <c r="O53" s="207"/>
      <c r="P53" s="207"/>
      <c r="Q53" s="69">
        <v>0</v>
      </c>
      <c r="R53" s="70"/>
      <c r="S53" s="64">
        <f t="shared" si="7"/>
        <v>0</v>
      </c>
    </row>
    <row r="54" spans="1:27" ht="26.25" customHeight="1" x14ac:dyDescent="0.2">
      <c r="A54" s="187"/>
      <c r="B54" s="188"/>
      <c r="C54" s="188"/>
      <c r="D54" s="188"/>
      <c r="E54" s="188" t="s">
        <v>5</v>
      </c>
      <c r="F54" s="188"/>
      <c r="G54" s="188"/>
      <c r="H54" s="188"/>
      <c r="I54" s="189"/>
      <c r="J54" s="206"/>
      <c r="K54" s="207"/>
      <c r="L54" s="207"/>
      <c r="M54" s="207"/>
      <c r="N54" s="207"/>
      <c r="O54" s="207"/>
      <c r="P54" s="207"/>
      <c r="Q54" s="69">
        <v>0</v>
      </c>
      <c r="R54" s="70"/>
      <c r="S54" s="64">
        <f t="shared" si="7"/>
        <v>0</v>
      </c>
    </row>
    <row r="55" spans="1:27" ht="26.25" customHeight="1" x14ac:dyDescent="0.2">
      <c r="A55" s="187"/>
      <c r="B55" s="188"/>
      <c r="C55" s="188"/>
      <c r="D55" s="188"/>
      <c r="E55" s="188" t="s">
        <v>182</v>
      </c>
      <c r="F55" s="188"/>
      <c r="G55" s="188"/>
      <c r="H55" s="188"/>
      <c r="I55" s="189"/>
      <c r="J55" s="206"/>
      <c r="K55" s="207"/>
      <c r="L55" s="207"/>
      <c r="M55" s="207"/>
      <c r="N55" s="207"/>
      <c r="O55" s="207"/>
      <c r="P55" s="207"/>
      <c r="Q55" s="69">
        <v>0</v>
      </c>
      <c r="R55" s="70"/>
      <c r="S55" s="64">
        <f t="shared" si="7"/>
        <v>0</v>
      </c>
    </row>
    <row r="56" spans="1:27" ht="26.25" customHeight="1" x14ac:dyDescent="0.2">
      <c r="A56" s="187"/>
      <c r="B56" s="188"/>
      <c r="C56" s="188"/>
      <c r="D56" s="188"/>
      <c r="E56" s="188" t="s">
        <v>174</v>
      </c>
      <c r="F56" s="188"/>
      <c r="G56" s="188"/>
      <c r="H56" s="188"/>
      <c r="I56" s="189"/>
      <c r="J56" s="206"/>
      <c r="K56" s="207"/>
      <c r="L56" s="207"/>
      <c r="M56" s="207"/>
      <c r="N56" s="207"/>
      <c r="O56" s="207"/>
      <c r="P56" s="207"/>
      <c r="Q56" s="69">
        <v>0</v>
      </c>
      <c r="R56" s="70"/>
      <c r="S56" s="64">
        <f t="shared" si="7"/>
        <v>0</v>
      </c>
    </row>
    <row r="57" spans="1:27" ht="26.25" customHeight="1" x14ac:dyDescent="0.2">
      <c r="A57" s="187"/>
      <c r="B57" s="188"/>
      <c r="C57" s="188"/>
      <c r="D57" s="188"/>
      <c r="E57" s="188" t="s">
        <v>8</v>
      </c>
      <c r="F57" s="188"/>
      <c r="G57" s="188"/>
      <c r="H57" s="188"/>
      <c r="I57" s="189"/>
      <c r="J57" s="206"/>
      <c r="K57" s="207"/>
      <c r="L57" s="207"/>
      <c r="M57" s="207"/>
      <c r="N57" s="207"/>
      <c r="O57" s="207"/>
      <c r="P57" s="207"/>
      <c r="Q57" s="69">
        <v>0</v>
      </c>
      <c r="R57" s="70"/>
      <c r="S57" s="64">
        <f t="shared" si="7"/>
        <v>0</v>
      </c>
    </row>
    <row r="58" spans="1:27" ht="26.25" customHeight="1" x14ac:dyDescent="0.2">
      <c r="A58" s="187"/>
      <c r="B58" s="188"/>
      <c r="C58" s="188"/>
      <c r="D58" s="188"/>
      <c r="E58" s="188" t="s">
        <v>9</v>
      </c>
      <c r="F58" s="188"/>
      <c r="G58" s="188"/>
      <c r="H58" s="188"/>
      <c r="I58" s="189"/>
      <c r="J58" s="206"/>
      <c r="K58" s="207"/>
      <c r="L58" s="207"/>
      <c r="M58" s="207"/>
      <c r="N58" s="207"/>
      <c r="O58" s="207"/>
      <c r="P58" s="207"/>
      <c r="Q58" s="69">
        <v>0</v>
      </c>
      <c r="R58" s="70"/>
      <c r="S58" s="64">
        <f t="shared" si="7"/>
        <v>0</v>
      </c>
    </row>
    <row r="59" spans="1:27" ht="26.25" customHeight="1" x14ac:dyDescent="0.2">
      <c r="A59" s="187"/>
      <c r="B59" s="188"/>
      <c r="C59" s="188"/>
      <c r="D59" s="188"/>
      <c r="E59" s="188" t="s">
        <v>12</v>
      </c>
      <c r="F59" s="188"/>
      <c r="G59" s="188"/>
      <c r="H59" s="188"/>
      <c r="I59" s="189"/>
      <c r="J59" s="206"/>
      <c r="K59" s="207"/>
      <c r="L59" s="207"/>
      <c r="M59" s="207"/>
      <c r="N59" s="207"/>
      <c r="O59" s="207"/>
      <c r="P59" s="207"/>
      <c r="Q59" s="69">
        <v>0</v>
      </c>
      <c r="R59" s="70"/>
      <c r="S59" s="64">
        <f t="shared" si="7"/>
        <v>0</v>
      </c>
    </row>
    <row r="60" spans="1:27" ht="26.25" customHeight="1" x14ac:dyDescent="0.2">
      <c r="A60" s="187"/>
      <c r="B60" s="188"/>
      <c r="C60" s="188"/>
      <c r="D60" s="188"/>
      <c r="E60" s="188" t="s">
        <v>13</v>
      </c>
      <c r="F60" s="188"/>
      <c r="G60" s="188"/>
      <c r="H60" s="188"/>
      <c r="I60" s="189"/>
      <c r="J60" s="206"/>
      <c r="K60" s="207"/>
      <c r="L60" s="207"/>
      <c r="M60" s="207"/>
      <c r="N60" s="207"/>
      <c r="O60" s="207"/>
      <c r="P60" s="207"/>
      <c r="Q60" s="69">
        <v>589600</v>
      </c>
      <c r="R60" s="70"/>
      <c r="S60" s="75">
        <f t="shared" si="7"/>
        <v>589600</v>
      </c>
    </row>
    <row r="61" spans="1:27" ht="26.25" customHeight="1" x14ac:dyDescent="0.2">
      <c r="A61" s="187"/>
      <c r="B61" s="188"/>
      <c r="C61" s="188"/>
      <c r="D61" s="188"/>
      <c r="E61" s="188" t="s">
        <v>14</v>
      </c>
      <c r="F61" s="188"/>
      <c r="G61" s="188"/>
      <c r="H61" s="188"/>
      <c r="I61" s="189"/>
      <c r="J61" s="206"/>
      <c r="K61" s="207"/>
      <c r="L61" s="207"/>
      <c r="M61" s="207"/>
      <c r="N61" s="207"/>
      <c r="O61" s="207"/>
      <c r="P61" s="207"/>
      <c r="Q61" s="69">
        <v>126000</v>
      </c>
      <c r="R61" s="70"/>
      <c r="S61" s="75">
        <f>SUM(L61,P61,Q61,R61)</f>
        <v>126000</v>
      </c>
      <c r="T61" s="1"/>
      <c r="U61" s="1"/>
      <c r="V61" s="1"/>
      <c r="W61" s="1"/>
      <c r="X61" s="1"/>
      <c r="Y61" s="1"/>
      <c r="Z61" s="1"/>
      <c r="AA61" s="1"/>
    </row>
    <row r="62" spans="1:27" s="1" customFormat="1" ht="25.95" customHeight="1" x14ac:dyDescent="0.2">
      <c r="A62" s="187"/>
      <c r="B62" s="188"/>
      <c r="C62" s="188"/>
      <c r="D62" s="188"/>
      <c r="E62" s="253" t="s">
        <v>196</v>
      </c>
      <c r="F62" s="253"/>
      <c r="G62" s="253"/>
      <c r="H62" s="253"/>
      <c r="I62" s="254"/>
      <c r="J62" s="206"/>
      <c r="K62" s="207"/>
      <c r="L62" s="207"/>
      <c r="M62" s="207"/>
      <c r="N62" s="207"/>
      <c r="O62" s="207"/>
      <c r="P62" s="207"/>
      <c r="Q62" s="69">
        <v>240000</v>
      </c>
      <c r="R62" s="70"/>
      <c r="S62" s="75">
        <f t="shared" si="7"/>
        <v>240000</v>
      </c>
    </row>
    <row r="63" spans="1:27" s="1" customFormat="1" ht="26.25" customHeight="1" x14ac:dyDescent="0.2">
      <c r="A63" s="187"/>
      <c r="B63" s="188"/>
      <c r="C63" s="188"/>
      <c r="D63" s="188"/>
      <c r="E63" s="188" t="s">
        <v>15</v>
      </c>
      <c r="F63" s="188"/>
      <c r="G63" s="188"/>
      <c r="H63" s="188"/>
      <c r="I63" s="189"/>
      <c r="J63" s="206"/>
      <c r="K63" s="207"/>
      <c r="L63" s="207"/>
      <c r="M63" s="207"/>
      <c r="N63" s="207"/>
      <c r="O63" s="207"/>
      <c r="P63" s="207"/>
      <c r="Q63" s="69">
        <v>1585320</v>
      </c>
      <c r="R63" s="70"/>
      <c r="S63" s="75">
        <f t="shared" si="7"/>
        <v>1585320</v>
      </c>
      <c r="T63" s="2"/>
      <c r="U63" s="2"/>
      <c r="V63" s="2"/>
      <c r="W63" s="2"/>
      <c r="X63" s="2"/>
      <c r="Y63" s="2"/>
      <c r="Z63" s="2"/>
      <c r="AA63" s="2"/>
    </row>
    <row r="64" spans="1:27" ht="26.25" customHeight="1" x14ac:dyDescent="0.2">
      <c r="A64" s="187"/>
      <c r="B64" s="188"/>
      <c r="C64" s="188"/>
      <c r="D64" s="188"/>
      <c r="E64" s="188" t="s">
        <v>16</v>
      </c>
      <c r="F64" s="188"/>
      <c r="G64" s="188"/>
      <c r="H64" s="188"/>
      <c r="I64" s="189"/>
      <c r="J64" s="206"/>
      <c r="K64" s="207"/>
      <c r="L64" s="207"/>
      <c r="M64" s="207"/>
      <c r="N64" s="207"/>
      <c r="O64" s="207"/>
      <c r="P64" s="207"/>
      <c r="Q64" s="69">
        <v>360000</v>
      </c>
      <c r="R64" s="70"/>
      <c r="S64" s="75">
        <f t="shared" si="7"/>
        <v>360000</v>
      </c>
    </row>
    <row r="65" spans="1:27" ht="26.25" customHeight="1" x14ac:dyDescent="0.2">
      <c r="A65" s="187"/>
      <c r="B65" s="188"/>
      <c r="C65" s="188"/>
      <c r="D65" s="188"/>
      <c r="E65" s="188" t="s">
        <v>17</v>
      </c>
      <c r="F65" s="188"/>
      <c r="G65" s="188"/>
      <c r="H65" s="188"/>
      <c r="I65" s="189"/>
      <c r="J65" s="206"/>
      <c r="K65" s="207"/>
      <c r="L65" s="207"/>
      <c r="M65" s="207"/>
      <c r="N65" s="207"/>
      <c r="O65" s="207"/>
      <c r="P65" s="207"/>
      <c r="Q65" s="69">
        <v>120000</v>
      </c>
      <c r="R65" s="70"/>
      <c r="S65" s="75">
        <f t="shared" si="7"/>
        <v>120000</v>
      </c>
      <c r="T65" s="1"/>
      <c r="U65" s="1"/>
      <c r="V65" s="1"/>
      <c r="W65" s="1"/>
      <c r="X65" s="1"/>
      <c r="Y65" s="1"/>
      <c r="Z65" s="1"/>
      <c r="AA65" s="1"/>
    </row>
    <row r="66" spans="1:27" s="1" customFormat="1" ht="26.25" customHeight="1" x14ac:dyDescent="0.2">
      <c r="A66" s="187"/>
      <c r="B66" s="188"/>
      <c r="C66" s="188"/>
      <c r="D66" s="188"/>
      <c r="E66" s="188" t="s">
        <v>18</v>
      </c>
      <c r="F66" s="188"/>
      <c r="G66" s="188"/>
      <c r="H66" s="188"/>
      <c r="I66" s="189"/>
      <c r="J66" s="206"/>
      <c r="K66" s="207"/>
      <c r="L66" s="207"/>
      <c r="M66" s="207"/>
      <c r="N66" s="207"/>
      <c r="O66" s="207"/>
      <c r="P66" s="207"/>
      <c r="Q66" s="69">
        <v>0</v>
      </c>
      <c r="R66" s="70"/>
      <c r="S66" s="75">
        <f t="shared" si="7"/>
        <v>0</v>
      </c>
      <c r="T66" s="2"/>
      <c r="U66" s="2"/>
      <c r="V66" s="2"/>
      <c r="W66" s="2"/>
      <c r="X66" s="2"/>
      <c r="Y66" s="2"/>
      <c r="Z66" s="2"/>
      <c r="AA66" s="2"/>
    </row>
    <row r="67" spans="1:27" ht="26.25" customHeight="1" x14ac:dyDescent="0.2">
      <c r="A67" s="187"/>
      <c r="B67" s="188"/>
      <c r="C67" s="188"/>
      <c r="D67" s="188"/>
      <c r="E67" s="253" t="s">
        <v>197</v>
      </c>
      <c r="F67" s="253"/>
      <c r="G67" s="253"/>
      <c r="H67" s="253"/>
      <c r="I67" s="254"/>
      <c r="J67" s="206"/>
      <c r="K67" s="207"/>
      <c r="L67" s="207"/>
      <c r="M67" s="207"/>
      <c r="N67" s="207"/>
      <c r="O67" s="207"/>
      <c r="P67" s="207"/>
      <c r="Q67" s="69">
        <v>686400</v>
      </c>
      <c r="R67" s="70"/>
      <c r="S67" s="75">
        <f>SUM(L67,P67,Q67,R67)</f>
        <v>686400</v>
      </c>
      <c r="T67" s="1"/>
      <c r="U67" s="1"/>
      <c r="V67" s="1"/>
      <c r="W67" s="1"/>
      <c r="X67" s="1"/>
      <c r="Y67" s="1"/>
      <c r="Z67" s="1"/>
      <c r="AA67" s="1"/>
    </row>
    <row r="68" spans="1:27" s="1" customFormat="1" ht="26.25" customHeight="1" x14ac:dyDescent="0.2">
      <c r="A68" s="187"/>
      <c r="B68" s="188"/>
      <c r="C68" s="188"/>
      <c r="D68" s="188"/>
      <c r="E68" s="188" t="s">
        <v>7</v>
      </c>
      <c r="F68" s="188"/>
      <c r="G68" s="188"/>
      <c r="H68" s="188"/>
      <c r="I68" s="189"/>
      <c r="J68" s="206"/>
      <c r="K68" s="207"/>
      <c r="L68" s="207"/>
      <c r="M68" s="207"/>
      <c r="N68" s="207"/>
      <c r="O68" s="207"/>
      <c r="P68" s="207"/>
      <c r="Q68" s="69">
        <v>0</v>
      </c>
      <c r="R68" s="70"/>
      <c r="S68" s="75">
        <f t="shared" si="7"/>
        <v>0</v>
      </c>
      <c r="T68" s="2"/>
      <c r="U68" s="2"/>
      <c r="V68" s="2"/>
      <c r="W68" s="2"/>
      <c r="X68" s="2"/>
      <c r="Y68" s="2"/>
      <c r="Z68" s="2"/>
      <c r="AA68" s="2"/>
    </row>
    <row r="69" spans="1:27" ht="26.25" customHeight="1" x14ac:dyDescent="0.2">
      <c r="A69" s="187"/>
      <c r="B69" s="188"/>
      <c r="C69" s="188"/>
      <c r="D69" s="188"/>
      <c r="E69" s="253" t="s">
        <v>198</v>
      </c>
      <c r="F69" s="253"/>
      <c r="G69" s="253"/>
      <c r="H69" s="253"/>
      <c r="I69" s="254"/>
      <c r="J69" s="206"/>
      <c r="K69" s="207"/>
      <c r="L69" s="207"/>
      <c r="M69" s="207"/>
      <c r="N69" s="207"/>
      <c r="O69" s="207"/>
      <c r="P69" s="207"/>
      <c r="Q69" s="69">
        <v>100000</v>
      </c>
      <c r="R69" s="70"/>
      <c r="S69" s="75">
        <f t="shared" si="7"/>
        <v>100000</v>
      </c>
    </row>
    <row r="70" spans="1:27" ht="26.25" customHeight="1" x14ac:dyDescent="0.2">
      <c r="A70" s="187"/>
      <c r="B70" s="188"/>
      <c r="C70" s="188"/>
      <c r="D70" s="188"/>
      <c r="E70" s="188" t="s">
        <v>19</v>
      </c>
      <c r="F70" s="188"/>
      <c r="G70" s="188"/>
      <c r="H70" s="188"/>
      <c r="I70" s="189"/>
      <c r="J70" s="206"/>
      <c r="K70" s="207"/>
      <c r="L70" s="207"/>
      <c r="M70" s="207"/>
      <c r="N70" s="207"/>
      <c r="O70" s="207"/>
      <c r="P70" s="207"/>
      <c r="Q70" s="69">
        <v>141240</v>
      </c>
      <c r="R70" s="70"/>
      <c r="S70" s="75">
        <f t="shared" si="7"/>
        <v>141240</v>
      </c>
    </row>
    <row r="71" spans="1:27" ht="26.25" customHeight="1" x14ac:dyDescent="0.2">
      <c r="A71" s="187"/>
      <c r="B71" s="188"/>
      <c r="C71" s="188"/>
      <c r="D71" s="188"/>
      <c r="E71" s="188" t="s">
        <v>20</v>
      </c>
      <c r="F71" s="188"/>
      <c r="G71" s="188"/>
      <c r="H71" s="188"/>
      <c r="I71" s="189"/>
      <c r="J71" s="206"/>
      <c r="K71" s="207"/>
      <c r="L71" s="207"/>
      <c r="M71" s="207"/>
      <c r="N71" s="207"/>
      <c r="O71" s="207"/>
      <c r="P71" s="207"/>
      <c r="Q71" s="69">
        <v>45000</v>
      </c>
      <c r="R71" s="70"/>
      <c r="S71" s="75">
        <f t="shared" si="7"/>
        <v>45000</v>
      </c>
      <c r="T71" s="1"/>
      <c r="U71" s="1"/>
      <c r="V71" s="1"/>
      <c r="W71" s="1"/>
      <c r="X71" s="1"/>
      <c r="Y71" s="1"/>
      <c r="Z71" s="1"/>
      <c r="AA71" s="1"/>
    </row>
    <row r="72" spans="1:27" s="1" customFormat="1" ht="26.25" customHeight="1" x14ac:dyDescent="0.2">
      <c r="A72" s="187"/>
      <c r="B72" s="188"/>
      <c r="C72" s="188"/>
      <c r="D72" s="188"/>
      <c r="E72" s="188" t="s">
        <v>21</v>
      </c>
      <c r="F72" s="188"/>
      <c r="G72" s="188"/>
      <c r="H72" s="188"/>
      <c r="I72" s="189"/>
      <c r="J72" s="206"/>
      <c r="K72" s="207"/>
      <c r="L72" s="207"/>
      <c r="M72" s="207"/>
      <c r="N72" s="207"/>
      <c r="O72" s="207"/>
      <c r="P72" s="207"/>
      <c r="Q72" s="69">
        <v>70000</v>
      </c>
      <c r="R72" s="70"/>
      <c r="S72" s="75">
        <f t="shared" si="7"/>
        <v>70000</v>
      </c>
      <c r="T72" s="2"/>
      <c r="U72" s="2"/>
      <c r="V72" s="2"/>
      <c r="W72" s="2"/>
      <c r="X72" s="2"/>
      <c r="Y72" s="2"/>
      <c r="Z72" s="2"/>
      <c r="AA72" s="2"/>
    </row>
    <row r="73" spans="1:27" s="1" customFormat="1" ht="26.25" customHeight="1" x14ac:dyDescent="0.2">
      <c r="A73" s="187"/>
      <c r="B73" s="188"/>
      <c r="C73" s="188"/>
      <c r="D73" s="188"/>
      <c r="E73" s="188" t="s">
        <v>76</v>
      </c>
      <c r="F73" s="188"/>
      <c r="G73" s="188"/>
      <c r="H73" s="188"/>
      <c r="I73" s="189"/>
      <c r="J73" s="206"/>
      <c r="K73" s="207"/>
      <c r="L73" s="207"/>
      <c r="M73" s="207"/>
      <c r="N73" s="207"/>
      <c r="O73" s="207"/>
      <c r="P73" s="207"/>
      <c r="Q73" s="69">
        <v>20000</v>
      </c>
      <c r="R73" s="70"/>
      <c r="S73" s="75">
        <f t="shared" si="7"/>
        <v>20000</v>
      </c>
      <c r="T73" s="2"/>
      <c r="U73" s="2"/>
      <c r="V73" s="2"/>
      <c r="W73" s="2"/>
      <c r="X73" s="2"/>
      <c r="Y73" s="2"/>
      <c r="Z73" s="2"/>
      <c r="AA73" s="2"/>
    </row>
    <row r="74" spans="1:27" ht="26.25" customHeight="1" x14ac:dyDescent="0.2">
      <c r="A74" s="187"/>
      <c r="B74" s="188"/>
      <c r="C74" s="188"/>
      <c r="D74" s="188"/>
      <c r="E74" s="188" t="s">
        <v>22</v>
      </c>
      <c r="F74" s="188"/>
      <c r="G74" s="188"/>
      <c r="H74" s="188"/>
      <c r="I74" s="189"/>
      <c r="J74" s="206"/>
      <c r="K74" s="207"/>
      <c r="L74" s="207"/>
      <c r="M74" s="207"/>
      <c r="N74" s="207"/>
      <c r="O74" s="207"/>
      <c r="P74" s="207"/>
      <c r="Q74" s="69">
        <v>100000</v>
      </c>
      <c r="R74" s="70"/>
      <c r="S74" s="75">
        <f t="shared" si="7"/>
        <v>100000</v>
      </c>
      <c r="T74" s="1"/>
      <c r="U74" s="1"/>
      <c r="V74" s="1"/>
      <c r="W74" s="1"/>
      <c r="X74" s="1"/>
      <c r="Y74" s="1"/>
      <c r="Z74" s="1"/>
      <c r="AA74" s="1"/>
    </row>
    <row r="75" spans="1:27" s="1" customFormat="1" ht="26.25" customHeight="1" x14ac:dyDescent="0.2">
      <c r="A75" s="187"/>
      <c r="B75" s="188"/>
      <c r="C75" s="188"/>
      <c r="D75" s="188"/>
      <c r="E75" s="188" t="s">
        <v>23</v>
      </c>
      <c r="F75" s="188"/>
      <c r="G75" s="188"/>
      <c r="H75" s="188"/>
      <c r="I75" s="189"/>
      <c r="J75" s="206"/>
      <c r="K75" s="207"/>
      <c r="L75" s="207"/>
      <c r="M75" s="207"/>
      <c r="N75" s="207"/>
      <c r="O75" s="207"/>
      <c r="P75" s="207"/>
      <c r="Q75" s="69">
        <v>70000</v>
      </c>
      <c r="R75" s="70"/>
      <c r="S75" s="75">
        <f t="shared" si="7"/>
        <v>70000</v>
      </c>
    </row>
    <row r="76" spans="1:27" s="1" customFormat="1" ht="26.25" customHeight="1" x14ac:dyDescent="0.2">
      <c r="A76" s="187"/>
      <c r="B76" s="188"/>
      <c r="C76" s="188"/>
      <c r="D76" s="188"/>
      <c r="E76" s="188" t="s">
        <v>24</v>
      </c>
      <c r="F76" s="188"/>
      <c r="G76" s="188"/>
      <c r="H76" s="188"/>
      <c r="I76" s="189"/>
      <c r="J76" s="206"/>
      <c r="K76" s="207"/>
      <c r="L76" s="207"/>
      <c r="M76" s="207"/>
      <c r="N76" s="207"/>
      <c r="O76" s="207"/>
      <c r="P76" s="207"/>
      <c r="Q76" s="69">
        <v>882260</v>
      </c>
      <c r="R76" s="70"/>
      <c r="S76" s="75">
        <f t="shared" si="7"/>
        <v>882260</v>
      </c>
    </row>
    <row r="77" spans="1:27" s="1" customFormat="1" ht="26.25" customHeight="1" x14ac:dyDescent="0.2">
      <c r="A77" s="187"/>
      <c r="B77" s="188"/>
      <c r="C77" s="188"/>
      <c r="D77" s="188"/>
      <c r="E77" s="253" t="s">
        <v>194</v>
      </c>
      <c r="F77" s="253"/>
      <c r="G77" s="253"/>
      <c r="H77" s="253"/>
      <c r="I77" s="254"/>
      <c r="J77" s="206"/>
      <c r="K77" s="207"/>
      <c r="L77" s="207"/>
      <c r="M77" s="207"/>
      <c r="N77" s="207"/>
      <c r="O77" s="207"/>
      <c r="P77" s="207"/>
      <c r="Q77" s="69">
        <v>0</v>
      </c>
      <c r="R77" s="70"/>
      <c r="S77" s="75">
        <f t="shared" si="7"/>
        <v>0</v>
      </c>
    </row>
    <row r="78" spans="1:27" s="1" customFormat="1" ht="26.25" customHeight="1" x14ac:dyDescent="0.2">
      <c r="A78" s="187"/>
      <c r="B78" s="188"/>
      <c r="C78" s="188"/>
      <c r="D78" s="188"/>
      <c r="E78" s="188" t="s">
        <v>77</v>
      </c>
      <c r="F78" s="188"/>
      <c r="G78" s="188"/>
      <c r="H78" s="188"/>
      <c r="I78" s="189"/>
      <c r="J78" s="206"/>
      <c r="K78" s="207"/>
      <c r="L78" s="207"/>
      <c r="M78" s="207"/>
      <c r="N78" s="207"/>
      <c r="O78" s="207"/>
      <c r="P78" s="207"/>
      <c r="Q78" s="69">
        <v>90000</v>
      </c>
      <c r="R78" s="70"/>
      <c r="S78" s="75">
        <f t="shared" si="7"/>
        <v>90000</v>
      </c>
      <c r="T78" s="2"/>
      <c r="U78" s="2"/>
      <c r="V78" s="2"/>
      <c r="W78" s="2"/>
      <c r="X78" s="2"/>
      <c r="Y78" s="2"/>
      <c r="Z78" s="2"/>
      <c r="AA78" s="2"/>
    </row>
    <row r="79" spans="1:27" ht="26.25" customHeight="1" x14ac:dyDescent="0.2">
      <c r="A79" s="187"/>
      <c r="B79" s="188"/>
      <c r="C79" s="188"/>
      <c r="D79" s="188"/>
      <c r="E79" s="188" t="s">
        <v>26</v>
      </c>
      <c r="F79" s="188"/>
      <c r="G79" s="188"/>
      <c r="H79" s="188"/>
      <c r="I79" s="189"/>
      <c r="J79" s="206"/>
      <c r="K79" s="207"/>
      <c r="L79" s="207"/>
      <c r="M79" s="207"/>
      <c r="N79" s="207"/>
      <c r="O79" s="207"/>
      <c r="P79" s="207"/>
      <c r="Q79" s="69">
        <v>0</v>
      </c>
      <c r="R79" s="70"/>
      <c r="S79" s="75">
        <f t="shared" si="7"/>
        <v>0</v>
      </c>
    </row>
    <row r="80" spans="1:27" ht="26.25" customHeight="1" x14ac:dyDescent="0.2">
      <c r="A80" s="187"/>
      <c r="B80" s="188"/>
      <c r="C80" s="188"/>
      <c r="D80" s="188"/>
      <c r="E80" s="188" t="s">
        <v>27</v>
      </c>
      <c r="F80" s="188"/>
      <c r="G80" s="188"/>
      <c r="H80" s="188"/>
      <c r="I80" s="189"/>
      <c r="J80" s="206"/>
      <c r="K80" s="207"/>
      <c r="L80" s="207"/>
      <c r="M80" s="207"/>
      <c r="N80" s="207"/>
      <c r="O80" s="207"/>
      <c r="P80" s="207"/>
      <c r="Q80" s="69">
        <v>90000</v>
      </c>
      <c r="R80" s="70"/>
      <c r="S80" s="75">
        <f t="shared" si="7"/>
        <v>90000</v>
      </c>
      <c r="T80" s="1"/>
      <c r="U80" s="1"/>
      <c r="V80" s="1"/>
      <c r="W80" s="1"/>
      <c r="X80" s="1"/>
      <c r="Y80" s="1"/>
      <c r="Z80" s="1"/>
      <c r="AA80" s="1"/>
    </row>
    <row r="81" spans="1:27" s="1" customFormat="1" ht="26.25" customHeight="1" x14ac:dyDescent="0.2">
      <c r="A81" s="187"/>
      <c r="B81" s="188"/>
      <c r="C81" s="188"/>
      <c r="D81" s="188"/>
      <c r="E81" s="188" t="s">
        <v>28</v>
      </c>
      <c r="F81" s="188"/>
      <c r="G81" s="188"/>
      <c r="H81" s="188"/>
      <c r="I81" s="189"/>
      <c r="J81" s="206"/>
      <c r="K81" s="207"/>
      <c r="L81" s="207"/>
      <c r="M81" s="207"/>
      <c r="N81" s="207"/>
      <c r="O81" s="207"/>
      <c r="P81" s="207"/>
      <c r="Q81" s="69">
        <v>442180</v>
      </c>
      <c r="R81" s="70"/>
      <c r="S81" s="75">
        <f t="shared" si="7"/>
        <v>442180</v>
      </c>
      <c r="T81" s="2"/>
      <c r="U81" s="2"/>
      <c r="V81" s="2"/>
      <c r="W81" s="2"/>
      <c r="X81" s="2"/>
      <c r="Y81" s="2"/>
      <c r="Z81" s="2"/>
      <c r="AA81" s="2"/>
    </row>
    <row r="82" spans="1:27" ht="26.25" customHeight="1" x14ac:dyDescent="0.2">
      <c r="A82" s="187"/>
      <c r="B82" s="188"/>
      <c r="C82" s="188"/>
      <c r="D82" s="188"/>
      <c r="E82" s="188" t="s">
        <v>47</v>
      </c>
      <c r="F82" s="188"/>
      <c r="G82" s="188"/>
      <c r="H82" s="188"/>
      <c r="I82" s="189"/>
      <c r="J82" s="206"/>
      <c r="K82" s="207"/>
      <c r="L82" s="207"/>
      <c r="M82" s="207"/>
      <c r="N82" s="207"/>
      <c r="O82" s="207"/>
      <c r="P82" s="207"/>
      <c r="Q82" s="69">
        <v>0</v>
      </c>
      <c r="R82" s="70"/>
      <c r="S82" s="61">
        <f t="shared" si="7"/>
        <v>0</v>
      </c>
    </row>
    <row r="83" spans="1:27" ht="26.25" customHeight="1" thickBot="1" x14ac:dyDescent="0.25">
      <c r="A83" s="208"/>
      <c r="B83" s="209"/>
      <c r="C83" s="209"/>
      <c r="D83" s="209"/>
      <c r="E83" s="209"/>
      <c r="F83" s="209"/>
      <c r="G83" s="209"/>
      <c r="H83" s="209"/>
      <c r="I83" s="210"/>
      <c r="J83" s="211"/>
      <c r="K83" s="212"/>
      <c r="L83" s="212"/>
      <c r="M83" s="212"/>
      <c r="N83" s="212"/>
      <c r="O83" s="212"/>
      <c r="P83" s="212"/>
      <c r="Q83" s="213"/>
      <c r="R83" s="214"/>
      <c r="S83" s="215">
        <f>SUM(L83,P83,Q83,R83)</f>
        <v>0</v>
      </c>
      <c r="T83" s="5"/>
      <c r="U83" s="5"/>
      <c r="V83" s="5"/>
      <c r="W83" s="5"/>
      <c r="X83" s="5"/>
      <c r="Y83" s="5"/>
      <c r="Z83" s="5"/>
      <c r="AA83" s="5"/>
    </row>
    <row r="84" spans="1:27" s="5" customFormat="1" ht="30" customHeight="1" thickBot="1" x14ac:dyDescent="0.25">
      <c r="A84" s="196"/>
      <c r="B84" s="197"/>
      <c r="C84" s="197"/>
      <c r="D84" s="198" t="s">
        <v>50</v>
      </c>
      <c r="E84" s="197"/>
      <c r="F84" s="197"/>
      <c r="G84" s="197"/>
      <c r="H84" s="197"/>
      <c r="I84" s="199"/>
      <c r="J84" s="77">
        <f>J27</f>
        <v>3764300</v>
      </c>
      <c r="K84" s="77">
        <f>K27</f>
        <v>0</v>
      </c>
      <c r="L84" s="78">
        <f t="shared" ref="L84:L90" si="8">SUM(J84:K84)</f>
        <v>3764300</v>
      </c>
      <c r="M84" s="77">
        <f>M27</f>
        <v>0</v>
      </c>
      <c r="N84" s="77">
        <f>N27</f>
        <v>0</v>
      </c>
      <c r="O84" s="77">
        <f>O27</f>
        <v>0</v>
      </c>
      <c r="P84" s="79">
        <f t="shared" ref="P84:P90" si="9">SUM(M84:O84)</f>
        <v>0</v>
      </c>
      <c r="Q84" s="80">
        <f>Q50</f>
        <v>5758000</v>
      </c>
      <c r="R84" s="81">
        <f>SUM(R27,R50)</f>
        <v>0</v>
      </c>
      <c r="S84" s="82">
        <f>L84+P84+Q84</f>
        <v>9522300</v>
      </c>
      <c r="T84" s="6"/>
      <c r="U84" s="6"/>
      <c r="V84" s="6"/>
      <c r="W84" s="6"/>
      <c r="X84" s="6"/>
      <c r="Y84" s="6"/>
      <c r="Z84" s="6"/>
      <c r="AA84" s="6"/>
    </row>
    <row r="85" spans="1:27" s="1" customFormat="1" ht="26.25" customHeight="1" outlineLevel="1" x14ac:dyDescent="0.2">
      <c r="A85" s="187"/>
      <c r="B85" s="188"/>
      <c r="C85" s="188"/>
      <c r="D85" s="216" t="s">
        <v>62</v>
      </c>
      <c r="E85" s="188"/>
      <c r="F85" s="188"/>
      <c r="G85" s="188"/>
      <c r="H85" s="188"/>
      <c r="I85" s="189"/>
      <c r="J85" s="61">
        <f>J25-J84</f>
        <v>-3164300</v>
      </c>
      <c r="K85" s="61">
        <f>K25-K84</f>
        <v>0</v>
      </c>
      <c r="L85" s="63">
        <f>SUM(J85:K85)</f>
        <v>-3164300</v>
      </c>
      <c r="M85" s="61">
        <f>M25-M84</f>
        <v>0</v>
      </c>
      <c r="N85" s="61">
        <f>N25-N84</f>
        <v>0</v>
      </c>
      <c r="O85" s="61">
        <f>O25-O84</f>
        <v>0</v>
      </c>
      <c r="P85" s="94">
        <f t="shared" si="9"/>
        <v>0</v>
      </c>
      <c r="Q85" s="67">
        <f>Q25-Q84</f>
        <v>1365500</v>
      </c>
      <c r="R85" s="68">
        <f>R25-R84</f>
        <v>0</v>
      </c>
      <c r="S85" s="61">
        <f>SUM(L85,P85,Q85,R85)</f>
        <v>-1798800</v>
      </c>
      <c r="T85" s="2"/>
      <c r="U85" s="2"/>
      <c r="V85" s="2"/>
      <c r="W85" s="2"/>
      <c r="X85" s="2"/>
      <c r="Y85" s="2"/>
      <c r="Z85" s="2"/>
      <c r="AA85" s="2"/>
    </row>
    <row r="86" spans="1:27" ht="26.25" customHeight="1" outlineLevel="1" x14ac:dyDescent="0.2">
      <c r="A86" s="187"/>
      <c r="B86" s="188"/>
      <c r="C86" s="188"/>
      <c r="D86" s="188" t="s">
        <v>51</v>
      </c>
      <c r="E86" s="188"/>
      <c r="F86" s="188"/>
      <c r="G86" s="188"/>
      <c r="H86" s="188"/>
      <c r="I86" s="189"/>
      <c r="J86" s="62"/>
      <c r="K86" s="62"/>
      <c r="L86" s="63">
        <f t="shared" si="8"/>
        <v>0</v>
      </c>
      <c r="M86" s="62"/>
      <c r="N86" s="62"/>
      <c r="O86" s="62"/>
      <c r="P86" s="94">
        <f t="shared" si="9"/>
        <v>0</v>
      </c>
      <c r="Q86" s="69"/>
      <c r="R86" s="70"/>
      <c r="S86" s="61">
        <f t="shared" si="7"/>
        <v>0</v>
      </c>
    </row>
    <row r="87" spans="1:27" ht="26.25" customHeight="1" outlineLevel="1" x14ac:dyDescent="0.2">
      <c r="A87" s="187"/>
      <c r="B87" s="188"/>
      <c r="C87" s="188"/>
      <c r="D87" s="188" t="s">
        <v>52</v>
      </c>
      <c r="E87" s="188"/>
      <c r="F87" s="188"/>
      <c r="G87" s="188"/>
      <c r="H87" s="188"/>
      <c r="I87" s="189"/>
      <c r="J87" s="62"/>
      <c r="K87" s="62"/>
      <c r="L87" s="63">
        <f t="shared" si="8"/>
        <v>0</v>
      </c>
      <c r="M87" s="62"/>
      <c r="N87" s="62"/>
      <c r="O87" s="62"/>
      <c r="P87" s="94">
        <f t="shared" si="9"/>
        <v>0</v>
      </c>
      <c r="Q87" s="69"/>
      <c r="R87" s="70"/>
      <c r="S87" s="61">
        <f t="shared" si="7"/>
        <v>0</v>
      </c>
      <c r="T87" s="1"/>
      <c r="U87" s="1"/>
      <c r="V87" s="1"/>
      <c r="W87" s="1"/>
      <c r="X87" s="1"/>
      <c r="Y87" s="1"/>
      <c r="Z87" s="1"/>
      <c r="AA87" s="1"/>
    </row>
    <row r="88" spans="1:27" s="1" customFormat="1" ht="26.25" customHeight="1" outlineLevel="1" x14ac:dyDescent="0.2">
      <c r="A88" s="187"/>
      <c r="B88" s="188"/>
      <c r="C88" s="188"/>
      <c r="D88" s="188" t="s">
        <v>53</v>
      </c>
      <c r="E88" s="188"/>
      <c r="F88" s="188"/>
      <c r="G88" s="188"/>
      <c r="H88" s="188"/>
      <c r="I88" s="189"/>
      <c r="J88" s="62"/>
      <c r="K88" s="62"/>
      <c r="L88" s="63">
        <f t="shared" si="8"/>
        <v>0</v>
      </c>
      <c r="M88" s="62"/>
      <c r="N88" s="62"/>
      <c r="O88" s="62"/>
      <c r="P88" s="94">
        <f t="shared" si="9"/>
        <v>0</v>
      </c>
      <c r="Q88" s="69"/>
      <c r="R88" s="70"/>
      <c r="S88" s="61">
        <f t="shared" si="7"/>
        <v>0</v>
      </c>
      <c r="T88" s="2"/>
      <c r="U88" s="2"/>
      <c r="V88" s="2"/>
      <c r="W88" s="2"/>
      <c r="X88" s="2"/>
      <c r="Y88" s="2"/>
      <c r="Z88" s="2"/>
      <c r="AA88" s="2"/>
    </row>
    <row r="89" spans="1:27" ht="26.25" customHeight="1" outlineLevel="1" x14ac:dyDescent="0.2">
      <c r="A89" s="187"/>
      <c r="B89" s="188"/>
      <c r="C89" s="188"/>
      <c r="D89" s="188" t="s">
        <v>54</v>
      </c>
      <c r="E89" s="188"/>
      <c r="F89" s="188"/>
      <c r="G89" s="188"/>
      <c r="H89" s="188"/>
      <c r="I89" s="189"/>
      <c r="J89" s="61">
        <f>SUM(J86:J88)</f>
        <v>0</v>
      </c>
      <c r="K89" s="61">
        <f>SUM(K86:K88)</f>
        <v>0</v>
      </c>
      <c r="L89" s="63">
        <f t="shared" si="8"/>
        <v>0</v>
      </c>
      <c r="M89" s="61">
        <f>SUM(M86:M88)</f>
        <v>0</v>
      </c>
      <c r="N89" s="61">
        <f>SUM(N86:N88)</f>
        <v>0</v>
      </c>
      <c r="O89" s="61">
        <f>SUM(O86:O88)</f>
        <v>0</v>
      </c>
      <c r="P89" s="94">
        <f t="shared" si="9"/>
        <v>0</v>
      </c>
      <c r="Q89" s="67">
        <f>SUM(Q86:Q88)</f>
        <v>0</v>
      </c>
      <c r="R89" s="68">
        <f>SUM(R86:R88)</f>
        <v>0</v>
      </c>
      <c r="S89" s="61">
        <f t="shared" si="7"/>
        <v>0</v>
      </c>
    </row>
    <row r="90" spans="1:27" s="6" customFormat="1" ht="26.25" customHeight="1" x14ac:dyDescent="0.2">
      <c r="A90" s="217"/>
      <c r="B90" s="218"/>
      <c r="C90" s="218" t="s">
        <v>55</v>
      </c>
      <c r="D90" s="218"/>
      <c r="E90" s="218"/>
      <c r="F90" s="218"/>
      <c r="G90" s="218"/>
      <c r="H90" s="218"/>
      <c r="I90" s="219"/>
      <c r="J90" s="89">
        <f>SUM(J85,J89)</f>
        <v>-3164300</v>
      </c>
      <c r="K90" s="89">
        <f>SUM(K85,K89)</f>
        <v>0</v>
      </c>
      <c r="L90" s="272">
        <f t="shared" si="8"/>
        <v>-3164300</v>
      </c>
      <c r="M90" s="89">
        <f>SUM(M85,M89)</f>
        <v>0</v>
      </c>
      <c r="N90" s="89">
        <f>SUM(N85,N89)</f>
        <v>0</v>
      </c>
      <c r="O90" s="89">
        <f>SUM(O85,O89)</f>
        <v>0</v>
      </c>
      <c r="P90" s="220">
        <f t="shared" si="9"/>
        <v>0</v>
      </c>
      <c r="Q90" s="273">
        <f>SUM(Q85,Q89)</f>
        <v>1365500</v>
      </c>
      <c r="R90" s="221">
        <f>SUM(R85,R89)</f>
        <v>0</v>
      </c>
      <c r="S90" s="89">
        <f>SUM(L90,P90,Q90,R90)</f>
        <v>-1798800</v>
      </c>
      <c r="T90" s="1"/>
      <c r="U90" s="1"/>
      <c r="V90" s="1"/>
      <c r="W90" s="1"/>
      <c r="X90" s="1"/>
      <c r="Y90" s="1"/>
      <c r="Z90" s="1"/>
      <c r="AA90" s="1"/>
    </row>
    <row r="91" spans="1:27" s="1" customFormat="1" ht="26.25" customHeight="1" x14ac:dyDescent="0.2">
      <c r="A91" s="187"/>
      <c r="B91" s="188" t="s">
        <v>210</v>
      </c>
      <c r="C91" s="188"/>
      <c r="D91" s="188"/>
      <c r="E91" s="188"/>
      <c r="F91" s="188"/>
      <c r="G91" s="188"/>
      <c r="H91" s="188"/>
      <c r="I91" s="189"/>
      <c r="J91" s="61"/>
      <c r="K91" s="61"/>
      <c r="L91" s="63"/>
      <c r="M91" s="61"/>
      <c r="N91" s="61"/>
      <c r="O91" s="61"/>
      <c r="P91" s="94"/>
      <c r="Q91" s="67"/>
      <c r="R91" s="68"/>
      <c r="S91" s="61"/>
    </row>
    <row r="92" spans="1:27" s="1" customFormat="1" ht="26.25" customHeight="1" x14ac:dyDescent="0.2">
      <c r="A92" s="187"/>
      <c r="B92" s="188"/>
      <c r="C92" s="188" t="s">
        <v>214</v>
      </c>
      <c r="D92" s="188"/>
      <c r="E92" s="188"/>
      <c r="F92" s="188"/>
      <c r="G92" s="188"/>
      <c r="H92" s="188"/>
      <c r="I92" s="189"/>
      <c r="J92" s="61">
        <v>0</v>
      </c>
      <c r="K92" s="61">
        <v>0</v>
      </c>
      <c r="L92" s="63">
        <f>SUM(J92:K92)</f>
        <v>0</v>
      </c>
      <c r="M92" s="61">
        <v>0</v>
      </c>
      <c r="N92" s="61">
        <v>0</v>
      </c>
      <c r="O92" s="61">
        <v>0</v>
      </c>
      <c r="P92" s="94">
        <f>SUM(M92:O92)</f>
        <v>0</v>
      </c>
      <c r="Q92" s="67">
        <f>SUM(Q91)</f>
        <v>0</v>
      </c>
      <c r="R92" s="68">
        <v>0</v>
      </c>
      <c r="S92" s="61">
        <f>SUM(L92,P92,Q92,R92)</f>
        <v>0</v>
      </c>
      <c r="T92" s="2"/>
      <c r="U92" s="2"/>
      <c r="V92" s="2"/>
      <c r="W92" s="2"/>
      <c r="X92" s="2"/>
      <c r="Y92" s="2"/>
      <c r="Z92" s="2"/>
      <c r="AA92" s="2"/>
    </row>
    <row r="93" spans="1:27" ht="26.25" hidden="1" customHeight="1" outlineLevel="1" x14ac:dyDescent="0.2">
      <c r="A93" s="187"/>
      <c r="B93" s="188"/>
      <c r="C93" s="188"/>
      <c r="D93" s="188" t="s">
        <v>56</v>
      </c>
      <c r="E93" s="188"/>
      <c r="F93" s="188"/>
      <c r="G93" s="188"/>
      <c r="H93" s="188"/>
      <c r="I93" s="189"/>
      <c r="J93" s="62"/>
      <c r="K93" s="62"/>
      <c r="L93" s="63">
        <f>SUM(J93:K93)</f>
        <v>0</v>
      </c>
      <c r="M93" s="62"/>
      <c r="N93" s="62"/>
      <c r="O93" s="62"/>
      <c r="P93" s="94">
        <f>SUM(M93:O93)</f>
        <v>0</v>
      </c>
      <c r="Q93" s="67">
        <f>SUM(Q92)</f>
        <v>0</v>
      </c>
      <c r="R93" s="70"/>
      <c r="S93" s="61">
        <f>SUM(L93,P93,Q93,R93)</f>
        <v>0</v>
      </c>
      <c r="T93" s="1"/>
      <c r="U93" s="1"/>
      <c r="V93" s="1"/>
      <c r="W93" s="1"/>
      <c r="X93" s="1"/>
      <c r="Y93" s="1"/>
      <c r="Z93" s="1"/>
      <c r="AA93" s="1"/>
    </row>
    <row r="94" spans="1:27" s="1" customFormat="1" ht="26.25" customHeight="1" collapsed="1" x14ac:dyDescent="0.2">
      <c r="A94" s="187"/>
      <c r="B94" s="188"/>
      <c r="C94" s="230" t="s">
        <v>57</v>
      </c>
      <c r="D94" s="231"/>
      <c r="E94" s="231"/>
      <c r="F94" s="231"/>
      <c r="G94" s="231"/>
      <c r="H94" s="231"/>
      <c r="I94" s="189"/>
      <c r="J94" s="61">
        <f>SUM(J93)</f>
        <v>0</v>
      </c>
      <c r="K94" s="61">
        <f>SUM(K93)</f>
        <v>0</v>
      </c>
      <c r="L94" s="63">
        <f>SUM(J94:K94)</f>
        <v>0</v>
      </c>
      <c r="M94" s="61">
        <f>SUM(M93)</f>
        <v>0</v>
      </c>
      <c r="N94" s="61">
        <f>SUM(N93)</f>
        <v>0</v>
      </c>
      <c r="O94" s="61">
        <f>SUM(O93)</f>
        <v>0</v>
      </c>
      <c r="P94" s="94">
        <f>SUM(M94:O94)</f>
        <v>0</v>
      </c>
      <c r="Q94" s="67">
        <f>SUM(Q93)</f>
        <v>0</v>
      </c>
      <c r="R94" s="68">
        <f>SUM(R93)</f>
        <v>0</v>
      </c>
      <c r="S94" s="61">
        <f>SUM(L94,P94,Q94,R94)</f>
        <v>0</v>
      </c>
    </row>
    <row r="95" spans="1:27" s="1" customFormat="1" ht="26.25" customHeight="1" x14ac:dyDescent="0.2">
      <c r="A95" s="187"/>
      <c r="B95" s="188"/>
      <c r="C95" s="188" t="s">
        <v>215</v>
      </c>
      <c r="D95" s="188"/>
      <c r="E95" s="188"/>
      <c r="F95" s="188"/>
      <c r="G95" s="188"/>
      <c r="H95" s="188"/>
      <c r="I95" s="189"/>
      <c r="J95" s="61"/>
      <c r="K95" s="61"/>
      <c r="L95" s="63"/>
      <c r="M95" s="61"/>
      <c r="N95" s="61"/>
      <c r="O95" s="61"/>
      <c r="P95" s="94"/>
      <c r="Q95" s="67"/>
      <c r="R95" s="68"/>
      <c r="S95" s="61"/>
    </row>
    <row r="96" spans="1:27" s="1" customFormat="1" ht="26.25" hidden="1" customHeight="1" outlineLevel="1" x14ac:dyDescent="0.2">
      <c r="A96" s="187"/>
      <c r="B96" s="188"/>
      <c r="C96" s="188"/>
      <c r="D96" s="188" t="s">
        <v>56</v>
      </c>
      <c r="E96" s="188"/>
      <c r="F96" s="188"/>
      <c r="G96" s="188"/>
      <c r="H96" s="188"/>
      <c r="I96" s="189"/>
      <c r="J96" s="62"/>
      <c r="K96" s="62"/>
      <c r="L96" s="63">
        <f t="shared" ref="L96:L101" si="10">SUM(J96:K96)</f>
        <v>0</v>
      </c>
      <c r="M96" s="62"/>
      <c r="N96" s="62"/>
      <c r="O96" s="62"/>
      <c r="P96" s="94">
        <f>SUM(M96:O96)</f>
        <v>0</v>
      </c>
      <c r="Q96" s="69"/>
      <c r="R96" s="70"/>
      <c r="S96" s="61">
        <f t="shared" ref="S96:S101" si="11">SUM(L96,P96,Q96,R96)</f>
        <v>0</v>
      </c>
    </row>
    <row r="97" spans="1:27" s="1" customFormat="1" ht="26.25" customHeight="1" collapsed="1" x14ac:dyDescent="0.2">
      <c r="A97" s="187"/>
      <c r="B97" s="188"/>
      <c r="C97" s="188" t="s">
        <v>58</v>
      </c>
      <c r="D97" s="188"/>
      <c r="E97" s="188"/>
      <c r="F97" s="188"/>
      <c r="G97" s="188"/>
      <c r="H97" s="188"/>
      <c r="I97" s="189"/>
      <c r="J97" s="61">
        <f>SUM(J96)</f>
        <v>0</v>
      </c>
      <c r="K97" s="61">
        <f>SUM(K96)</f>
        <v>0</v>
      </c>
      <c r="L97" s="63">
        <f t="shared" si="10"/>
        <v>0</v>
      </c>
      <c r="M97" s="61">
        <f>SUM(M96)</f>
        <v>0</v>
      </c>
      <c r="N97" s="61">
        <f>SUM(N96)</f>
        <v>0</v>
      </c>
      <c r="O97" s="61">
        <f>SUM(O96)</f>
        <v>0</v>
      </c>
      <c r="P97" s="94">
        <f>SUM(M97:O97)</f>
        <v>0</v>
      </c>
      <c r="Q97" s="67">
        <f>SUM(Q96)</f>
        <v>0</v>
      </c>
      <c r="R97" s="68">
        <f>SUM(R96)</f>
        <v>0</v>
      </c>
      <c r="S97" s="61">
        <f t="shared" si="11"/>
        <v>0</v>
      </c>
    </row>
    <row r="98" spans="1:27" s="1" customFormat="1" ht="26.25" customHeight="1" x14ac:dyDescent="0.2">
      <c r="A98" s="187"/>
      <c r="B98" s="188"/>
      <c r="C98" s="188" t="s">
        <v>59</v>
      </c>
      <c r="D98" s="188"/>
      <c r="E98" s="188"/>
      <c r="F98" s="188"/>
      <c r="G98" s="188"/>
      <c r="H98" s="188"/>
      <c r="I98" s="189"/>
      <c r="J98" s="61">
        <f>J94-J97</f>
        <v>0</v>
      </c>
      <c r="K98" s="61">
        <f>K94-K97</f>
        <v>0</v>
      </c>
      <c r="L98" s="63">
        <f t="shared" si="10"/>
        <v>0</v>
      </c>
      <c r="M98" s="61">
        <f>M94-M97</f>
        <v>0</v>
      </c>
      <c r="N98" s="61">
        <f>N94-N97</f>
        <v>0</v>
      </c>
      <c r="O98" s="61">
        <f>O94-O97</f>
        <v>0</v>
      </c>
      <c r="P98" s="94">
        <f>SUM(M98:O98)</f>
        <v>0</v>
      </c>
      <c r="Q98" s="67">
        <f>Q94-Q97</f>
        <v>0</v>
      </c>
      <c r="R98" s="68">
        <f>R94-R97</f>
        <v>0</v>
      </c>
      <c r="S98" s="61">
        <f t="shared" si="11"/>
        <v>0</v>
      </c>
      <c r="T98" s="2"/>
      <c r="U98" s="2"/>
      <c r="V98" s="2"/>
      <c r="W98" s="2"/>
      <c r="X98" s="2"/>
      <c r="Y98" s="2"/>
      <c r="Z98" s="2"/>
      <c r="AA98" s="2"/>
    </row>
    <row r="99" spans="1:27" ht="26.25" customHeight="1" x14ac:dyDescent="0.2">
      <c r="A99" s="187"/>
      <c r="B99" s="188"/>
      <c r="C99" s="188" t="s">
        <v>60</v>
      </c>
      <c r="D99" s="188"/>
      <c r="E99" s="188"/>
      <c r="F99" s="188"/>
      <c r="G99" s="188"/>
      <c r="H99" s="188"/>
      <c r="I99" s="189"/>
      <c r="J99" s="62">
        <f>J90*-1</f>
        <v>3164300</v>
      </c>
      <c r="K99" s="62"/>
      <c r="L99" s="63">
        <f>SUM(J99:K99)</f>
        <v>3164300</v>
      </c>
      <c r="M99" s="62">
        <f>M90*-1</f>
        <v>0</v>
      </c>
      <c r="N99" s="62"/>
      <c r="O99" s="62"/>
      <c r="P99" s="94">
        <f>SUM(M99:O99)</f>
        <v>0</v>
      </c>
      <c r="Q99" s="274">
        <f>-J99-M99</f>
        <v>-3164300</v>
      </c>
      <c r="R99" s="62"/>
      <c r="S99" s="222">
        <f>SUM(L99,P99,Q99,R99)</f>
        <v>0</v>
      </c>
      <c r="T99" s="1"/>
      <c r="U99" s="1"/>
      <c r="V99" s="1"/>
      <c r="W99" s="1"/>
      <c r="X99" s="1"/>
      <c r="Y99" s="1"/>
      <c r="Z99" s="1"/>
      <c r="AA99" s="1"/>
    </row>
    <row r="100" spans="1:27" s="1" customFormat="1" ht="26.25" customHeight="1" x14ac:dyDescent="0.2">
      <c r="A100" s="187"/>
      <c r="B100" s="188"/>
      <c r="C100" s="188" t="s">
        <v>61</v>
      </c>
      <c r="D100" s="188"/>
      <c r="E100" s="188"/>
      <c r="F100" s="188"/>
      <c r="G100" s="188"/>
      <c r="H100" s="188"/>
      <c r="I100" s="189"/>
      <c r="J100" s="61">
        <f>SUM(J99,J90,J98)</f>
        <v>0</v>
      </c>
      <c r="K100" s="61">
        <f>SUM(K99,K90,K98)</f>
        <v>0</v>
      </c>
      <c r="L100" s="63">
        <f t="shared" si="10"/>
        <v>0</v>
      </c>
      <c r="M100" s="61">
        <f>SUM(M99,M90,M98)</f>
        <v>0</v>
      </c>
      <c r="N100" s="61">
        <f>SUM(N99,N90,N98)</f>
        <v>0</v>
      </c>
      <c r="O100" s="61">
        <f>SUM(O99,O90,O98)</f>
        <v>0</v>
      </c>
      <c r="P100" s="94">
        <f>SUM(M100:O100)</f>
        <v>0</v>
      </c>
      <c r="Q100" s="67">
        <f>SUM(Q99,Q90,Q98)</f>
        <v>-1798800</v>
      </c>
      <c r="R100" s="68">
        <f>SUM(R99,R90,R98)</f>
        <v>0</v>
      </c>
      <c r="S100" s="88">
        <f>SUM(L100,P100,Q100,R100)</f>
        <v>-1798800</v>
      </c>
      <c r="T100" s="2"/>
      <c r="U100" s="2"/>
      <c r="V100" s="2"/>
      <c r="W100" s="2"/>
      <c r="X100" s="2"/>
      <c r="Y100" s="2"/>
      <c r="Z100" s="2"/>
      <c r="AA100" s="2"/>
    </row>
    <row r="101" spans="1:27" ht="21.75" customHeight="1" x14ac:dyDescent="0.2">
      <c r="A101" s="187"/>
      <c r="B101" s="188"/>
      <c r="C101" s="188" t="s">
        <v>144</v>
      </c>
      <c r="D101" s="188"/>
      <c r="E101" s="188"/>
      <c r="F101" s="188"/>
      <c r="G101" s="188"/>
      <c r="H101" s="188"/>
      <c r="I101" s="189"/>
      <c r="J101" s="61">
        <v>0</v>
      </c>
      <c r="K101" s="61">
        <f>SUM(K100,K91,K99)</f>
        <v>0</v>
      </c>
      <c r="L101" s="63">
        <f t="shared" si="10"/>
        <v>0</v>
      </c>
      <c r="M101" s="61">
        <v>0</v>
      </c>
      <c r="N101" s="61">
        <f>SUM(N100,N91,N99)</f>
        <v>0</v>
      </c>
      <c r="O101" s="61">
        <f>SUM(O100,O91,O99)</f>
        <v>0</v>
      </c>
      <c r="P101" s="94">
        <f t="shared" ref="P101:P106" si="12">SUM(M101:O101)</f>
        <v>0</v>
      </c>
      <c r="Q101" s="275">
        <f>貸借対照表!$H$19</f>
        <v>48857785</v>
      </c>
      <c r="R101" s="68">
        <f>SUM(R100,R91,R99)</f>
        <v>0</v>
      </c>
      <c r="S101" s="61">
        <f t="shared" si="11"/>
        <v>48857785</v>
      </c>
    </row>
    <row r="102" spans="1:27" ht="21.75" customHeight="1" x14ac:dyDescent="0.2">
      <c r="A102" s="187"/>
      <c r="B102" s="188"/>
      <c r="C102" s="188" t="s">
        <v>146</v>
      </c>
      <c r="D102" s="188"/>
      <c r="E102" s="188"/>
      <c r="F102" s="188"/>
      <c r="G102" s="188"/>
      <c r="H102" s="188"/>
      <c r="I102" s="189"/>
      <c r="J102" s="61">
        <f>SUM(J100,J101)</f>
        <v>0</v>
      </c>
      <c r="K102" s="61">
        <f t="shared" ref="K102:R102" si="13">SUM(K100,K101)</f>
        <v>0</v>
      </c>
      <c r="L102" s="63">
        <f t="shared" si="13"/>
        <v>0</v>
      </c>
      <c r="M102" s="61">
        <f t="shared" si="13"/>
        <v>0</v>
      </c>
      <c r="N102" s="61">
        <f t="shared" si="13"/>
        <v>0</v>
      </c>
      <c r="O102" s="61">
        <f t="shared" si="13"/>
        <v>0</v>
      </c>
      <c r="P102" s="94">
        <f t="shared" si="13"/>
        <v>0</v>
      </c>
      <c r="Q102" s="67">
        <f>SUM(Q100,Q101)</f>
        <v>47058985</v>
      </c>
      <c r="R102" s="68">
        <f t="shared" si="13"/>
        <v>0</v>
      </c>
      <c r="S102" s="61">
        <f>SUM(S100,S101)</f>
        <v>47058985</v>
      </c>
    </row>
    <row r="103" spans="1:27" ht="21.75" customHeight="1" x14ac:dyDescent="0.2">
      <c r="A103" s="251" t="s">
        <v>168</v>
      </c>
      <c r="B103" s="230"/>
      <c r="C103" s="230"/>
      <c r="D103" s="230"/>
      <c r="E103" s="230"/>
      <c r="F103" s="230"/>
      <c r="G103" s="230"/>
      <c r="H103" s="230"/>
      <c r="I103" s="252"/>
      <c r="J103" s="61"/>
      <c r="K103" s="61"/>
      <c r="L103" s="63"/>
      <c r="M103" s="61"/>
      <c r="N103" s="61"/>
      <c r="O103" s="61"/>
      <c r="P103" s="94"/>
      <c r="Q103" s="67"/>
      <c r="R103" s="68"/>
      <c r="S103" s="61"/>
    </row>
    <row r="104" spans="1:27" ht="21.75" customHeight="1" x14ac:dyDescent="0.2">
      <c r="A104" s="187"/>
      <c r="B104" s="188"/>
      <c r="C104" s="188" t="s">
        <v>169</v>
      </c>
      <c r="D104" s="188"/>
      <c r="E104" s="188"/>
      <c r="F104" s="188"/>
      <c r="G104" s="188"/>
      <c r="H104" s="188"/>
      <c r="I104" s="189"/>
      <c r="J104" s="61">
        <v>0</v>
      </c>
      <c r="K104" s="61">
        <v>0</v>
      </c>
      <c r="L104" s="63">
        <f>SUM(J104:K104)</f>
        <v>0</v>
      </c>
      <c r="M104" s="61">
        <v>0</v>
      </c>
      <c r="N104" s="61">
        <v>0</v>
      </c>
      <c r="O104" s="61">
        <v>0</v>
      </c>
      <c r="P104" s="94">
        <f>SUM(M104:O104)</f>
        <v>0</v>
      </c>
      <c r="Q104" s="67">
        <v>0</v>
      </c>
      <c r="R104" s="68">
        <f>SUM(R102,R93,R101)</f>
        <v>0</v>
      </c>
      <c r="S104" s="61">
        <f>SUM(L104,P104,Q104,R104)</f>
        <v>0</v>
      </c>
    </row>
    <row r="105" spans="1:27" ht="21.75" customHeight="1" x14ac:dyDescent="0.2">
      <c r="A105" s="187"/>
      <c r="B105" s="188"/>
      <c r="C105" s="188" t="s">
        <v>149</v>
      </c>
      <c r="D105" s="188"/>
      <c r="E105" s="188"/>
      <c r="F105" s="188"/>
      <c r="G105" s="188"/>
      <c r="H105" s="188"/>
      <c r="I105" s="189"/>
      <c r="J105" s="61">
        <v>0</v>
      </c>
      <c r="K105" s="61">
        <v>0</v>
      </c>
      <c r="L105" s="63">
        <f>SUM(J105:K105)</f>
        <v>0</v>
      </c>
      <c r="M105" s="61">
        <v>0</v>
      </c>
      <c r="N105" s="61">
        <v>0</v>
      </c>
      <c r="O105" s="61">
        <v>0</v>
      </c>
      <c r="P105" s="94">
        <f t="shared" si="12"/>
        <v>0</v>
      </c>
      <c r="Q105" s="67">
        <v>0</v>
      </c>
      <c r="R105" s="68">
        <f>SUM(R103,R94,R102)</f>
        <v>0</v>
      </c>
      <c r="S105" s="61">
        <f>SUM(L105,P105,Q105,R105)</f>
        <v>0</v>
      </c>
    </row>
    <row r="106" spans="1:27" ht="21.75" customHeight="1" x14ac:dyDescent="0.2">
      <c r="A106" s="187"/>
      <c r="B106" s="188"/>
      <c r="C106" s="188" t="s">
        <v>150</v>
      </c>
      <c r="D106" s="188"/>
      <c r="E106" s="188"/>
      <c r="F106" s="188"/>
      <c r="G106" s="188"/>
      <c r="H106" s="188"/>
      <c r="I106" s="189"/>
      <c r="J106" s="61">
        <f>SUM(J104,J105)</f>
        <v>0</v>
      </c>
      <c r="K106" s="61">
        <f>SUM(K104,K105)</f>
        <v>0</v>
      </c>
      <c r="L106" s="63">
        <f>SUM(J106:K106)</f>
        <v>0</v>
      </c>
      <c r="M106" s="61">
        <f>SUM(M104,M105)</f>
        <v>0</v>
      </c>
      <c r="N106" s="61">
        <f>SUM(N104,N105)</f>
        <v>0</v>
      </c>
      <c r="O106" s="61">
        <f>SUM(O104,O105)</f>
        <v>0</v>
      </c>
      <c r="P106" s="94">
        <f t="shared" si="12"/>
        <v>0</v>
      </c>
      <c r="Q106" s="67">
        <f>SUM(Q104,Q105)</f>
        <v>0</v>
      </c>
      <c r="R106" s="61">
        <f>SUM(R104,R105)</f>
        <v>0</v>
      </c>
      <c r="S106" s="61">
        <f>SUM(L106,P106,Q106,R106)</f>
        <v>0</v>
      </c>
    </row>
    <row r="107" spans="1:27" ht="21.75" customHeight="1" x14ac:dyDescent="0.2">
      <c r="A107" s="251" t="s">
        <v>170</v>
      </c>
      <c r="B107" s="230"/>
      <c r="C107" s="230"/>
      <c r="D107" s="230"/>
      <c r="E107" s="230"/>
      <c r="F107" s="230"/>
      <c r="G107" s="230"/>
      <c r="H107" s="230"/>
      <c r="I107" s="252"/>
      <c r="J107" s="61">
        <f>SUM(J102,J106)</f>
        <v>0</v>
      </c>
      <c r="K107" s="61">
        <f>SUM(K102,K106)</f>
        <v>0</v>
      </c>
      <c r="L107" s="63">
        <f>SUM(J107:K107)</f>
        <v>0</v>
      </c>
      <c r="M107" s="61">
        <f>SUM(M102,M106)</f>
        <v>0</v>
      </c>
      <c r="N107" s="61">
        <f>SUM(N102,N106)</f>
        <v>0</v>
      </c>
      <c r="O107" s="61">
        <f>SUM(O102,O106)</f>
        <v>0</v>
      </c>
      <c r="P107" s="94">
        <f>SUM(M107:O107)</f>
        <v>0</v>
      </c>
      <c r="Q107" s="276">
        <f>SUM(Q102,Q106)</f>
        <v>47058985</v>
      </c>
      <c r="R107" s="61">
        <f>SUM(R102,R106)</f>
        <v>0</v>
      </c>
      <c r="S107" s="61">
        <f>SUM(S102,S106)</f>
        <v>47058985</v>
      </c>
    </row>
  </sheetData>
  <mergeCells count="23">
    <mergeCell ref="C94:H94"/>
    <mergeCell ref="E20:I20"/>
    <mergeCell ref="T20:U20"/>
    <mergeCell ref="A103:I103"/>
    <mergeCell ref="A107:I107"/>
    <mergeCell ref="E77:I77"/>
    <mergeCell ref="E67:I67"/>
    <mergeCell ref="E69:I69"/>
    <mergeCell ref="E62:I62"/>
    <mergeCell ref="E16:I16"/>
    <mergeCell ref="E18:I18"/>
    <mergeCell ref="A3:S3"/>
    <mergeCell ref="Q5:Q6"/>
    <mergeCell ref="R5:R6"/>
    <mergeCell ref="S5:S6"/>
    <mergeCell ref="J5:L5"/>
    <mergeCell ref="A5:I6"/>
    <mergeCell ref="M5:P5"/>
    <mergeCell ref="D10:I10"/>
    <mergeCell ref="E11:I11"/>
    <mergeCell ref="E13:I13"/>
    <mergeCell ref="E14:I14"/>
    <mergeCell ref="E15:I15"/>
  </mergeCells>
  <phoneticPr fontId="3"/>
  <printOptions horizontalCentered="1" verticalCentered="1"/>
  <pageMargins left="0" right="0" top="0" bottom="0" header="0" footer="0"/>
  <pageSetup paperSize="8" scale="46" orientation="portrait" r:id="rId1"/>
  <headerFooter alignWithMargins="0"/>
  <rowBreaks count="2" manualBreakCount="2">
    <brk id="49" max="18" man="1"/>
    <brk id="83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6"/>
  <sheetViews>
    <sheetView zoomScale="130" zoomScaleNormal="130" workbookViewId="0"/>
  </sheetViews>
  <sheetFormatPr defaultColWidth="9" defaultRowHeight="10.8" x14ac:dyDescent="0.2"/>
  <cols>
    <col min="1" max="3" width="1.44140625" style="22" customWidth="1"/>
    <col min="4" max="4" width="34.109375" style="33" bestFit="1" customWidth="1"/>
    <col min="5" max="7" width="9.109375" style="50" customWidth="1"/>
    <col min="8" max="8" width="10.109375" style="50" customWidth="1"/>
    <col min="9" max="9" width="10.88671875" style="50" customWidth="1"/>
    <col min="10" max="10" width="10.33203125" style="33" customWidth="1"/>
    <col min="11" max="11" width="16.44140625" style="32" customWidth="1"/>
    <col min="12" max="12" width="2.44140625" style="32" customWidth="1"/>
    <col min="13" max="16384" width="9" style="22"/>
  </cols>
  <sheetData>
    <row r="1" spans="1:12" ht="12.75" customHeight="1" x14ac:dyDescent="0.2">
      <c r="A1" s="21" t="s">
        <v>175</v>
      </c>
      <c r="D1" s="22"/>
      <c r="E1" s="47"/>
      <c r="F1" s="38"/>
      <c r="G1" s="38"/>
      <c r="H1" s="38"/>
      <c r="I1" s="38"/>
      <c r="J1" s="22"/>
      <c r="K1" s="22"/>
      <c r="L1" s="22"/>
    </row>
    <row r="2" spans="1:12" ht="12.6" customHeight="1" x14ac:dyDescent="0.2">
      <c r="A2" s="24"/>
      <c r="B2" s="24"/>
      <c r="C2" s="24"/>
      <c r="D2" s="25"/>
      <c r="E2" s="48"/>
      <c r="F2" s="48"/>
      <c r="G2" s="48"/>
      <c r="H2" s="48"/>
      <c r="I2" s="48"/>
      <c r="J2" s="25"/>
      <c r="K2" s="26"/>
      <c r="L2" s="26"/>
    </row>
    <row r="3" spans="1:12" s="28" customFormat="1" ht="12.6" customHeight="1" x14ac:dyDescent="0.15">
      <c r="A3" s="260" t="s">
        <v>79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7"/>
    </row>
    <row r="4" spans="1:12" s="28" customFormat="1" ht="12.6" customHeight="1" x14ac:dyDescent="0.15">
      <c r="A4" s="261" t="s">
        <v>227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9"/>
    </row>
    <row r="5" spans="1:12" s="28" customFormat="1" ht="12.6" customHeight="1" x14ac:dyDescent="0.15">
      <c r="A5" s="261" t="s">
        <v>183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9"/>
    </row>
    <row r="6" spans="1:12" ht="12.6" customHeight="1" x14ac:dyDescent="0.2">
      <c r="D6" s="22"/>
      <c r="E6" s="47"/>
      <c r="F6" s="47"/>
      <c r="G6" s="47"/>
      <c r="H6" s="47"/>
      <c r="I6" s="47"/>
      <c r="J6" s="22"/>
      <c r="K6" s="99" t="s">
        <v>81</v>
      </c>
      <c r="L6" s="22"/>
    </row>
    <row r="7" spans="1:12" ht="32.4" x14ac:dyDescent="0.2">
      <c r="A7" s="262" t="s">
        <v>82</v>
      </c>
      <c r="B7" s="263"/>
      <c r="C7" s="263"/>
      <c r="D7" s="263"/>
      <c r="E7" s="100" t="s">
        <v>173</v>
      </c>
      <c r="F7" s="101" t="s">
        <v>176</v>
      </c>
      <c r="G7" s="101" t="s">
        <v>177</v>
      </c>
      <c r="H7" s="101" t="s">
        <v>189</v>
      </c>
      <c r="I7" s="101" t="s">
        <v>178</v>
      </c>
      <c r="J7" s="267" t="s">
        <v>228</v>
      </c>
      <c r="K7" s="102" t="s">
        <v>83</v>
      </c>
      <c r="L7" s="30"/>
    </row>
    <row r="8" spans="1:12" ht="12.6" customHeight="1" x14ac:dyDescent="0.2">
      <c r="A8" s="103" t="s">
        <v>84</v>
      </c>
      <c r="B8" s="104"/>
      <c r="C8" s="104"/>
      <c r="D8" s="104"/>
      <c r="E8" s="97"/>
      <c r="F8" s="97"/>
      <c r="G8" s="97"/>
      <c r="H8" s="97"/>
      <c r="I8" s="97"/>
      <c r="J8" s="98"/>
      <c r="K8" s="98"/>
      <c r="L8" s="31"/>
    </row>
    <row r="9" spans="1:12" ht="12.6" customHeight="1" x14ac:dyDescent="0.2">
      <c r="A9" s="105"/>
      <c r="B9" s="106" t="s">
        <v>86</v>
      </c>
      <c r="C9" s="106"/>
      <c r="D9" s="107"/>
      <c r="E9" s="108"/>
      <c r="F9" s="108"/>
      <c r="G9" s="108"/>
      <c r="H9" s="108"/>
      <c r="I9" s="108"/>
      <c r="J9" s="109"/>
      <c r="K9" s="110"/>
    </row>
    <row r="10" spans="1:12" ht="12.6" customHeight="1" x14ac:dyDescent="0.2">
      <c r="A10" s="111"/>
      <c r="C10" s="112" t="s">
        <v>87</v>
      </c>
      <c r="E10" s="74">
        <f>SUM(E11:E14)</f>
        <v>5340000</v>
      </c>
      <c r="F10" s="74"/>
      <c r="G10" s="74"/>
      <c r="H10" s="74">
        <f t="shared" ref="H10" si="0">SUM(H11:H13)</f>
        <v>1200000</v>
      </c>
      <c r="I10" s="74"/>
      <c r="J10" s="74"/>
      <c r="K10" s="71">
        <f>SUM(K11:K14)</f>
        <v>6540000</v>
      </c>
    </row>
    <row r="11" spans="1:12" ht="12.6" customHeight="1" x14ac:dyDescent="0.2">
      <c r="A11" s="111"/>
      <c r="D11" s="33" t="s">
        <v>63</v>
      </c>
      <c r="E11" s="73">
        <f>収支予算書!$S$13</f>
        <v>4320000</v>
      </c>
      <c r="F11" s="73"/>
      <c r="G11" s="73"/>
      <c r="H11" s="73"/>
      <c r="I11" s="73"/>
      <c r="J11" s="113"/>
      <c r="K11" s="65">
        <f t="shared" ref="K11:K23" si="1">SUM(E11:J11)</f>
        <v>4320000</v>
      </c>
    </row>
    <row r="12" spans="1:12" ht="12.6" customHeight="1" x14ac:dyDescent="0.2">
      <c r="A12" s="111"/>
      <c r="D12" s="33" t="s">
        <v>64</v>
      </c>
      <c r="E12" s="73">
        <f>収支予算書!S14</f>
        <v>960000</v>
      </c>
      <c r="F12" s="73"/>
      <c r="G12" s="73"/>
      <c r="H12" s="73"/>
      <c r="I12" s="73"/>
      <c r="J12" s="113"/>
      <c r="K12" s="65">
        <f t="shared" si="1"/>
        <v>960000</v>
      </c>
    </row>
    <row r="13" spans="1:12" ht="12.6" customHeight="1" x14ac:dyDescent="0.2">
      <c r="A13" s="111"/>
      <c r="D13" s="33" t="s">
        <v>190</v>
      </c>
      <c r="E13" s="73"/>
      <c r="F13" s="73"/>
      <c r="G13" s="73"/>
      <c r="H13" s="73">
        <f>収支予算書!S15</f>
        <v>1200000</v>
      </c>
      <c r="I13" s="73"/>
      <c r="J13" s="113"/>
      <c r="K13" s="65">
        <f t="shared" si="1"/>
        <v>1200000</v>
      </c>
    </row>
    <row r="14" spans="1:12" ht="12.6" customHeight="1" x14ac:dyDescent="0.2">
      <c r="A14" s="111"/>
      <c r="D14" s="33" t="s">
        <v>187</v>
      </c>
      <c r="E14" s="73">
        <f>収支予算書!S16</f>
        <v>60000</v>
      </c>
      <c r="F14" s="73"/>
      <c r="G14" s="73"/>
      <c r="H14" s="73"/>
      <c r="I14" s="73"/>
      <c r="J14" s="113"/>
      <c r="K14" s="65">
        <f t="shared" si="1"/>
        <v>60000</v>
      </c>
    </row>
    <row r="15" spans="1:12" ht="13.5" customHeight="1" x14ac:dyDescent="0.2">
      <c r="A15" s="111"/>
      <c r="C15" s="112" t="s">
        <v>88</v>
      </c>
      <c r="E15" s="74">
        <f>収支予算書!S11</f>
        <v>480000</v>
      </c>
      <c r="F15" s="74"/>
      <c r="G15" s="74"/>
      <c r="H15" s="74"/>
      <c r="I15" s="74"/>
      <c r="J15" s="113"/>
      <c r="K15" s="65">
        <f t="shared" si="1"/>
        <v>480000</v>
      </c>
    </row>
    <row r="16" spans="1:12" ht="12.6" customHeight="1" x14ac:dyDescent="0.2">
      <c r="A16" s="111"/>
      <c r="C16" s="112" t="s">
        <v>89</v>
      </c>
      <c r="E16" s="74"/>
      <c r="F16" s="74"/>
      <c r="G16" s="74"/>
      <c r="H16" s="74"/>
      <c r="I16" s="74"/>
      <c r="J16" s="74"/>
      <c r="K16" s="71">
        <f t="shared" si="1"/>
        <v>0</v>
      </c>
    </row>
    <row r="17" spans="1:15" ht="12.6" customHeight="1" x14ac:dyDescent="0.2">
      <c r="A17" s="111"/>
      <c r="D17" s="33" t="s">
        <v>90</v>
      </c>
      <c r="E17" s="73"/>
      <c r="F17" s="73"/>
      <c r="G17" s="73"/>
      <c r="H17" s="73"/>
      <c r="I17" s="73"/>
      <c r="J17" s="113"/>
      <c r="K17" s="65">
        <f t="shared" si="1"/>
        <v>0</v>
      </c>
    </row>
    <row r="18" spans="1:15" ht="12.6" customHeight="1" x14ac:dyDescent="0.2">
      <c r="A18" s="111"/>
      <c r="D18" s="29" t="s">
        <v>91</v>
      </c>
      <c r="E18" s="73"/>
      <c r="F18" s="114"/>
      <c r="G18" s="114"/>
      <c r="H18" s="114"/>
      <c r="I18" s="114"/>
      <c r="J18" s="115"/>
      <c r="K18" s="65">
        <f t="shared" si="1"/>
        <v>0</v>
      </c>
    </row>
    <row r="19" spans="1:15" ht="12.6" customHeight="1" x14ac:dyDescent="0.2">
      <c r="A19" s="111"/>
      <c r="D19" s="29" t="s">
        <v>92</v>
      </c>
      <c r="E19" s="73"/>
      <c r="F19" s="114"/>
      <c r="G19" s="114"/>
      <c r="H19" s="114"/>
      <c r="I19" s="114"/>
      <c r="J19" s="115"/>
      <c r="K19" s="65">
        <f t="shared" si="1"/>
        <v>0</v>
      </c>
      <c r="L19" s="23"/>
    </row>
    <row r="20" spans="1:15" ht="12.6" customHeight="1" x14ac:dyDescent="0.2">
      <c r="A20" s="111"/>
      <c r="C20" s="112" t="s">
        <v>93</v>
      </c>
      <c r="D20" s="29"/>
      <c r="E20" s="74">
        <f>収支予算書!Q19</f>
        <v>100000</v>
      </c>
      <c r="F20" s="74">
        <v>600000</v>
      </c>
      <c r="G20" s="74"/>
      <c r="H20" s="74"/>
      <c r="I20" s="74"/>
      <c r="J20" s="115"/>
      <c r="K20" s="71">
        <f t="shared" si="1"/>
        <v>700000</v>
      </c>
      <c r="L20" s="23"/>
      <c r="M20" s="46"/>
    </row>
    <row r="21" spans="1:15" ht="12.6" customHeight="1" x14ac:dyDescent="0.2">
      <c r="A21" s="111"/>
      <c r="C21" s="112" t="s">
        <v>94</v>
      </c>
      <c r="D21" s="116"/>
      <c r="E21" s="117">
        <f t="shared" ref="E21" si="2">SUM(E22:E23)</f>
        <v>3500</v>
      </c>
      <c r="F21" s="117"/>
      <c r="G21" s="117"/>
      <c r="H21" s="117"/>
      <c r="I21" s="117"/>
      <c r="J21" s="117"/>
      <c r="K21" s="71">
        <f>SUM(E21:J21)</f>
        <v>3500</v>
      </c>
      <c r="L21" s="23"/>
    </row>
    <row r="22" spans="1:15" ht="12.6" customHeight="1" x14ac:dyDescent="0.2">
      <c r="A22" s="111"/>
      <c r="D22" s="116" t="s">
        <v>95</v>
      </c>
      <c r="E22" s="118">
        <f>収支予算書!S22</f>
        <v>3500</v>
      </c>
      <c r="F22" s="119"/>
      <c r="G22" s="119"/>
      <c r="H22" s="119"/>
      <c r="I22" s="119"/>
      <c r="J22" s="120"/>
      <c r="K22" s="65">
        <f t="shared" si="1"/>
        <v>3500</v>
      </c>
      <c r="L22" s="23"/>
    </row>
    <row r="23" spans="1:15" ht="12.6" customHeight="1" x14ac:dyDescent="0.2">
      <c r="A23" s="111"/>
      <c r="D23" s="22" t="s">
        <v>96</v>
      </c>
      <c r="E23" s="118">
        <f>収支予算書!S23</f>
        <v>0</v>
      </c>
      <c r="F23" s="121"/>
      <c r="G23" s="121"/>
      <c r="H23" s="121"/>
      <c r="I23" s="121"/>
      <c r="J23" s="122"/>
      <c r="K23" s="65">
        <f t="shared" si="1"/>
        <v>0</v>
      </c>
      <c r="L23" s="23"/>
    </row>
    <row r="24" spans="1:15" ht="12.6" customHeight="1" x14ac:dyDescent="0.2">
      <c r="A24" s="111"/>
      <c r="C24" s="112" t="s">
        <v>185</v>
      </c>
      <c r="D24" s="116"/>
      <c r="E24" s="117">
        <v>0</v>
      </c>
      <c r="F24" s="117"/>
      <c r="G24" s="117"/>
      <c r="H24" s="117"/>
      <c r="I24" s="117"/>
      <c r="J24" s="117"/>
      <c r="K24" s="65">
        <v>0</v>
      </c>
      <c r="L24" s="23"/>
    </row>
    <row r="25" spans="1:15" ht="12.6" customHeight="1" x14ac:dyDescent="0.2">
      <c r="A25" s="123"/>
      <c r="B25" s="124"/>
      <c r="C25" s="124"/>
      <c r="D25" s="124" t="s">
        <v>97</v>
      </c>
      <c r="E25" s="125">
        <f>SUM(E10,E15,E16,E20,E21,E24)</f>
        <v>5923500</v>
      </c>
      <c r="F25" s="125">
        <f>SUM(F10,F15,F16,F20,F21,F24)</f>
        <v>600000</v>
      </c>
      <c r="G25" s="125">
        <f>SUM(G10,G15,G16,G20,G21)</f>
        <v>0</v>
      </c>
      <c r="H25" s="125">
        <f>SUM(H10,H15,H16,H20,H21,H24)</f>
        <v>1200000</v>
      </c>
      <c r="I25" s="125">
        <f>SUM(I10,I15,I16,I20,I21)</f>
        <v>0</v>
      </c>
      <c r="J25" s="125">
        <f>SUM(J10,J15,J16,J20,J21)</f>
        <v>0</v>
      </c>
      <c r="K25" s="72">
        <f>K10+K15+K16++K20+K21</f>
        <v>7723500</v>
      </c>
      <c r="M25" s="38"/>
    </row>
    <row r="26" spans="1:15" ht="12.6" customHeight="1" x14ac:dyDescent="0.2">
      <c r="A26" s="105"/>
      <c r="B26" s="106" t="s">
        <v>203</v>
      </c>
      <c r="C26" s="106"/>
      <c r="D26" s="107"/>
      <c r="E26" s="108"/>
      <c r="F26" s="108"/>
      <c r="G26" s="108"/>
      <c r="H26" s="108"/>
      <c r="I26" s="108"/>
      <c r="J26" s="108"/>
      <c r="K26" s="110"/>
    </row>
    <row r="27" spans="1:15" ht="12.6" customHeight="1" x14ac:dyDescent="0.2">
      <c r="A27" s="123"/>
      <c r="B27" s="126"/>
      <c r="C27" s="124" t="s">
        <v>100</v>
      </c>
      <c r="D27" s="127"/>
      <c r="E27" s="268">
        <f t="shared" ref="E27:K27" si="3">SUM(E28:E31)</f>
        <v>1564300</v>
      </c>
      <c r="F27" s="72">
        <f t="shared" si="3"/>
        <v>2200000</v>
      </c>
      <c r="G27" s="72">
        <f t="shared" si="3"/>
        <v>0</v>
      </c>
      <c r="H27" s="72">
        <f t="shared" si="3"/>
        <v>0</v>
      </c>
      <c r="I27" s="72">
        <f t="shared" si="3"/>
        <v>0</v>
      </c>
      <c r="J27" s="72">
        <f t="shared" si="3"/>
        <v>0</v>
      </c>
      <c r="K27" s="72">
        <f t="shared" si="3"/>
        <v>3764300</v>
      </c>
      <c r="N27" s="257"/>
      <c r="O27" s="257"/>
    </row>
    <row r="28" spans="1:15" ht="12.6" customHeight="1" x14ac:dyDescent="0.2">
      <c r="A28" s="128"/>
      <c r="B28" s="129"/>
      <c r="C28" s="130" t="s">
        <v>230</v>
      </c>
      <c r="D28" s="131"/>
      <c r="E28" s="65">
        <v>241500</v>
      </c>
      <c r="F28" s="65"/>
      <c r="G28" s="132"/>
      <c r="H28" s="132"/>
      <c r="I28" s="132"/>
      <c r="J28" s="133"/>
      <c r="K28" s="65">
        <f>SUM(E28:J28)</f>
        <v>241500</v>
      </c>
    </row>
    <row r="29" spans="1:15" ht="12.6" customHeight="1" x14ac:dyDescent="0.15">
      <c r="A29" s="128"/>
      <c r="B29" s="129"/>
      <c r="C29" s="130" t="s">
        <v>219</v>
      </c>
      <c r="D29" s="131"/>
      <c r="E29" s="65">
        <v>318800</v>
      </c>
      <c r="F29" s="65">
        <v>2200000</v>
      </c>
      <c r="G29" s="132"/>
      <c r="H29" s="132"/>
      <c r="I29" s="132"/>
      <c r="J29" s="73"/>
      <c r="K29" s="65">
        <f>SUM(E29:J29)</f>
        <v>2518800</v>
      </c>
      <c r="L29" s="34"/>
    </row>
    <row r="30" spans="1:15" ht="12.6" customHeight="1" x14ac:dyDescent="0.15">
      <c r="A30" s="128"/>
      <c r="B30" s="129"/>
      <c r="C30" s="130" t="s">
        <v>231</v>
      </c>
      <c r="D30" s="131"/>
      <c r="E30" s="65">
        <v>685000</v>
      </c>
      <c r="F30" s="65"/>
      <c r="G30" s="132"/>
      <c r="H30" s="132"/>
      <c r="I30" s="132"/>
      <c r="J30" s="73"/>
      <c r="K30" s="65">
        <f>SUM(E30:J30)</f>
        <v>685000</v>
      </c>
      <c r="L30" s="34"/>
    </row>
    <row r="31" spans="1:15" ht="12.6" customHeight="1" x14ac:dyDescent="0.2">
      <c r="A31" s="111"/>
      <c r="C31" s="130" t="s">
        <v>167</v>
      </c>
      <c r="D31" s="131"/>
      <c r="E31" s="65">
        <v>319000</v>
      </c>
      <c r="F31" s="73"/>
      <c r="G31" s="73"/>
      <c r="H31" s="73"/>
      <c r="I31" s="73"/>
      <c r="J31" s="134"/>
      <c r="K31" s="65">
        <f>SUM(E31:J31)</f>
        <v>319000</v>
      </c>
      <c r="L31" s="22"/>
    </row>
    <row r="32" spans="1:15" ht="12.6" customHeight="1" x14ac:dyDescent="0.2">
      <c r="A32" s="123"/>
      <c r="B32" s="124"/>
      <c r="C32" s="124" t="s">
        <v>102</v>
      </c>
      <c r="D32" s="127"/>
      <c r="E32" s="135">
        <f>SUM(E33,E50,E51,E54,E55)</f>
        <v>4731600</v>
      </c>
      <c r="F32" s="135">
        <f t="shared" ref="F32:J32" si="4">SUM(F33,F50,F51,F54,F55)</f>
        <v>0</v>
      </c>
      <c r="G32" s="135">
        <f>SUM(G33,G50,G51,G54,G55)</f>
        <v>0</v>
      </c>
      <c r="H32" s="135">
        <f>SUM(H33,H50,H51,H54,H55)</f>
        <v>1026400</v>
      </c>
      <c r="I32" s="135">
        <f t="shared" si="4"/>
        <v>0</v>
      </c>
      <c r="J32" s="135">
        <f t="shared" si="4"/>
        <v>0</v>
      </c>
      <c r="K32" s="72">
        <f>K33+K50+K51+K54+K55</f>
        <v>5758000</v>
      </c>
      <c r="L32" s="35"/>
    </row>
    <row r="33" spans="1:12" ht="12.6" customHeight="1" x14ac:dyDescent="0.2">
      <c r="A33" s="111"/>
      <c r="C33" s="258" t="s">
        <v>103</v>
      </c>
      <c r="D33" s="259"/>
      <c r="E33" s="74">
        <f>SUM(E34:E49)</f>
        <v>3227160</v>
      </c>
      <c r="F33" s="74"/>
      <c r="G33" s="74"/>
      <c r="H33" s="74">
        <f>SUM(H34:H49)</f>
        <v>1026400</v>
      </c>
      <c r="I33" s="74"/>
      <c r="J33" s="74"/>
      <c r="K33" s="71">
        <f>SUM(K34:K49)</f>
        <v>4253560</v>
      </c>
      <c r="L33" s="35"/>
    </row>
    <row r="34" spans="1:12" ht="12.6" customHeight="1" x14ac:dyDescent="0.2">
      <c r="A34" s="111"/>
      <c r="D34" s="22" t="s">
        <v>104</v>
      </c>
      <c r="E34" s="83">
        <f>収支予算書!Q60</f>
        <v>589600</v>
      </c>
      <c r="F34" s="83"/>
      <c r="G34" s="83"/>
      <c r="H34" s="83"/>
      <c r="I34" s="83"/>
      <c r="J34" s="122"/>
      <c r="K34" s="65">
        <f t="shared" ref="K34:K54" si="5">SUM(E34:J34)</f>
        <v>589600</v>
      </c>
      <c r="L34" s="35"/>
    </row>
    <row r="35" spans="1:12" ht="12.6" customHeight="1" x14ac:dyDescent="0.2">
      <c r="A35" s="111"/>
      <c r="D35" s="22" t="s">
        <v>105</v>
      </c>
      <c r="E35" s="73">
        <f>収支予算書!Q61</f>
        <v>126000</v>
      </c>
      <c r="F35" s="83"/>
      <c r="G35" s="83"/>
      <c r="H35" s="83"/>
      <c r="I35" s="83"/>
      <c r="J35" s="122"/>
      <c r="K35" s="65">
        <f t="shared" si="5"/>
        <v>126000</v>
      </c>
      <c r="L35" s="22"/>
    </row>
    <row r="36" spans="1:12" ht="12.6" customHeight="1" x14ac:dyDescent="0.2">
      <c r="A36" s="111"/>
      <c r="D36" s="33" t="s">
        <v>191</v>
      </c>
      <c r="E36" s="83"/>
      <c r="F36" s="83"/>
      <c r="G36" s="83"/>
      <c r="H36" s="83">
        <f>収支予算書!Q62</f>
        <v>240000</v>
      </c>
      <c r="I36" s="83"/>
      <c r="J36" s="122"/>
      <c r="K36" s="65">
        <f>SUM(E36:J36)</f>
        <v>240000</v>
      </c>
      <c r="L36" s="22"/>
    </row>
    <row r="37" spans="1:12" ht="12.6" customHeight="1" x14ac:dyDescent="0.2">
      <c r="A37" s="111"/>
      <c r="D37" s="22" t="s">
        <v>106</v>
      </c>
      <c r="E37" s="83">
        <f>収支予算書!Q63</f>
        <v>1585320</v>
      </c>
      <c r="F37" s="83"/>
      <c r="G37" s="83"/>
      <c r="H37" s="83"/>
      <c r="I37" s="83"/>
      <c r="J37" s="122"/>
      <c r="K37" s="65">
        <f t="shared" si="5"/>
        <v>1585320</v>
      </c>
      <c r="L37" s="22"/>
    </row>
    <row r="38" spans="1:12" ht="12.6" customHeight="1" x14ac:dyDescent="0.2">
      <c r="A38" s="111"/>
      <c r="D38" s="22" t="s">
        <v>107</v>
      </c>
      <c r="E38" s="83">
        <f>収支予算書!Q64</f>
        <v>360000</v>
      </c>
      <c r="F38" s="83"/>
      <c r="G38" s="83"/>
      <c r="H38" s="83"/>
      <c r="I38" s="83"/>
      <c r="J38" s="122"/>
      <c r="K38" s="65">
        <f t="shared" si="5"/>
        <v>360000</v>
      </c>
      <c r="L38" s="22"/>
    </row>
    <row r="39" spans="1:12" ht="12.6" customHeight="1" x14ac:dyDescent="0.2">
      <c r="A39" s="111"/>
      <c r="D39" s="22" t="s">
        <v>108</v>
      </c>
      <c r="E39" s="83">
        <f>収支予算書!Q65</f>
        <v>120000</v>
      </c>
      <c r="F39" s="83"/>
      <c r="G39" s="83"/>
      <c r="H39" s="83"/>
      <c r="I39" s="83"/>
      <c r="J39" s="122"/>
      <c r="K39" s="65">
        <f t="shared" si="5"/>
        <v>120000</v>
      </c>
      <c r="L39" s="35"/>
    </row>
    <row r="40" spans="1:12" ht="12.6" customHeight="1" x14ac:dyDescent="0.2">
      <c r="A40" s="111"/>
      <c r="D40" s="22" t="s">
        <v>109</v>
      </c>
      <c r="E40" s="83">
        <f>収支予算書!Q66</f>
        <v>0</v>
      </c>
      <c r="F40" s="83"/>
      <c r="G40" s="83"/>
      <c r="H40" s="83"/>
      <c r="I40" s="83"/>
      <c r="J40" s="122"/>
      <c r="K40" s="65">
        <f t="shared" si="5"/>
        <v>0</v>
      </c>
      <c r="L40" s="35"/>
    </row>
    <row r="41" spans="1:12" ht="12.6" customHeight="1" x14ac:dyDescent="0.2">
      <c r="A41" s="111"/>
      <c r="D41" s="33" t="s">
        <v>192</v>
      </c>
      <c r="E41" s="83"/>
      <c r="F41" s="83"/>
      <c r="G41" s="83"/>
      <c r="H41" s="83">
        <f>収支予算書!Q67</f>
        <v>686400</v>
      </c>
      <c r="I41" s="83"/>
      <c r="J41" s="122"/>
      <c r="K41" s="65">
        <f t="shared" si="5"/>
        <v>686400</v>
      </c>
      <c r="L41" s="35"/>
    </row>
    <row r="42" spans="1:12" ht="12.6" customHeight="1" x14ac:dyDescent="0.2">
      <c r="A42" s="111"/>
      <c r="D42" s="22" t="s">
        <v>110</v>
      </c>
      <c r="E42" s="83">
        <f>収支予算書!Q68</f>
        <v>0</v>
      </c>
      <c r="F42" s="83"/>
      <c r="G42" s="83"/>
      <c r="H42" s="83"/>
      <c r="I42" s="83"/>
      <c r="J42" s="122"/>
      <c r="K42" s="65">
        <f t="shared" si="5"/>
        <v>0</v>
      </c>
      <c r="L42" s="22"/>
    </row>
    <row r="43" spans="1:12" ht="12.6" customHeight="1" x14ac:dyDescent="0.2">
      <c r="A43" s="111"/>
      <c r="D43" s="33" t="s">
        <v>193</v>
      </c>
      <c r="E43" s="83"/>
      <c r="F43" s="83"/>
      <c r="G43" s="83"/>
      <c r="H43" s="83">
        <f>収支予算書!Q69</f>
        <v>100000</v>
      </c>
      <c r="I43" s="83"/>
      <c r="J43" s="122"/>
      <c r="K43" s="65">
        <f t="shared" si="5"/>
        <v>100000</v>
      </c>
      <c r="L43" s="22"/>
    </row>
    <row r="44" spans="1:12" ht="12.6" customHeight="1" x14ac:dyDescent="0.2">
      <c r="A44" s="111"/>
      <c r="D44" s="22" t="s">
        <v>111</v>
      </c>
      <c r="E44" s="83">
        <f>収支予算書!Q70</f>
        <v>141240</v>
      </c>
      <c r="F44" s="83"/>
      <c r="G44" s="83"/>
      <c r="H44" s="83"/>
      <c r="I44" s="83"/>
      <c r="J44" s="122"/>
      <c r="K44" s="65">
        <f t="shared" si="5"/>
        <v>141240</v>
      </c>
      <c r="L44" s="22"/>
    </row>
    <row r="45" spans="1:12" ht="12.6" customHeight="1" x14ac:dyDescent="0.2">
      <c r="A45" s="111"/>
      <c r="D45" s="22" t="s">
        <v>112</v>
      </c>
      <c r="E45" s="83">
        <f>収支予算書!Q71</f>
        <v>45000</v>
      </c>
      <c r="F45" s="83"/>
      <c r="G45" s="83"/>
      <c r="H45" s="83"/>
      <c r="I45" s="83"/>
      <c r="J45" s="122"/>
      <c r="K45" s="65">
        <f t="shared" si="5"/>
        <v>45000</v>
      </c>
      <c r="L45" s="22"/>
    </row>
    <row r="46" spans="1:12" ht="12.6" customHeight="1" x14ac:dyDescent="0.2">
      <c r="A46" s="111"/>
      <c r="D46" s="22" t="s">
        <v>113</v>
      </c>
      <c r="E46" s="83">
        <f>収支予算書!Q75</f>
        <v>70000</v>
      </c>
      <c r="F46" s="121"/>
      <c r="G46" s="121"/>
      <c r="H46" s="121"/>
      <c r="I46" s="121"/>
      <c r="J46" s="122"/>
      <c r="K46" s="65">
        <f t="shared" si="5"/>
        <v>70000</v>
      </c>
      <c r="L46" s="22"/>
    </row>
    <row r="47" spans="1:12" ht="12.6" customHeight="1" x14ac:dyDescent="0.2">
      <c r="A47" s="111"/>
      <c r="D47" s="22" t="s">
        <v>76</v>
      </c>
      <c r="E47" s="83">
        <f>収支予算書!Q73</f>
        <v>20000</v>
      </c>
      <c r="F47" s="121"/>
      <c r="G47" s="121"/>
      <c r="H47" s="121"/>
      <c r="I47" s="121"/>
      <c r="J47" s="122"/>
      <c r="K47" s="65">
        <f t="shared" si="5"/>
        <v>20000</v>
      </c>
      <c r="L47" s="22"/>
    </row>
    <row r="48" spans="1:12" ht="12.6" customHeight="1" x14ac:dyDescent="0.2">
      <c r="A48" s="111"/>
      <c r="D48" s="22" t="s">
        <v>114</v>
      </c>
      <c r="E48" s="83">
        <f>収支予算書!Q74</f>
        <v>100000</v>
      </c>
      <c r="F48" s="83"/>
      <c r="G48" s="83"/>
      <c r="H48" s="83"/>
      <c r="I48" s="83"/>
      <c r="J48" s="122"/>
      <c r="K48" s="65">
        <f t="shared" si="5"/>
        <v>100000</v>
      </c>
      <c r="L48" s="22"/>
    </row>
    <row r="49" spans="1:12" ht="12.6" customHeight="1" x14ac:dyDescent="0.2">
      <c r="A49" s="111"/>
      <c r="D49" s="22" t="s">
        <v>48</v>
      </c>
      <c r="E49" s="83">
        <f>収支予算書!Q75</f>
        <v>70000</v>
      </c>
      <c r="F49" s="83"/>
      <c r="G49" s="83"/>
      <c r="H49" s="83"/>
      <c r="I49" s="83"/>
      <c r="J49" s="122"/>
      <c r="K49" s="65">
        <f t="shared" si="5"/>
        <v>70000</v>
      </c>
    </row>
    <row r="50" spans="1:12" ht="12.6" customHeight="1" x14ac:dyDescent="0.2">
      <c r="A50" s="111"/>
      <c r="C50" s="112" t="s">
        <v>115</v>
      </c>
      <c r="D50" s="112"/>
      <c r="E50" s="84">
        <f>収支予算書!$S$76</f>
        <v>882260</v>
      </c>
      <c r="F50" s="136"/>
      <c r="G50" s="136"/>
      <c r="H50" s="136"/>
      <c r="I50" s="136"/>
      <c r="J50" s="137"/>
      <c r="K50" s="71">
        <f>SUM(E50:J50)</f>
        <v>882260</v>
      </c>
    </row>
    <row r="51" spans="1:12" ht="12.6" customHeight="1" x14ac:dyDescent="0.2">
      <c r="A51" s="111"/>
      <c r="C51" s="112" t="s">
        <v>116</v>
      </c>
      <c r="D51" s="22"/>
      <c r="E51" s="84">
        <f>SUM(E52:E53)</f>
        <v>90000</v>
      </c>
      <c r="F51" s="84"/>
      <c r="G51" s="84"/>
      <c r="H51" s="84"/>
      <c r="I51" s="84"/>
      <c r="J51" s="84"/>
      <c r="K51" s="71">
        <f t="shared" si="5"/>
        <v>90000</v>
      </c>
    </row>
    <row r="52" spans="1:12" ht="12.6" customHeight="1" x14ac:dyDescent="0.2">
      <c r="A52" s="111"/>
      <c r="D52" s="22" t="s">
        <v>117</v>
      </c>
      <c r="E52" s="83">
        <f>収支予算書!$Q$78</f>
        <v>90000</v>
      </c>
      <c r="F52" s="83"/>
      <c r="G52" s="83"/>
      <c r="H52" s="83"/>
      <c r="I52" s="83"/>
      <c r="J52" s="122"/>
      <c r="K52" s="65">
        <f t="shared" si="5"/>
        <v>90000</v>
      </c>
    </row>
    <row r="53" spans="1:12" ht="12.6" customHeight="1" x14ac:dyDescent="0.2">
      <c r="A53" s="111"/>
      <c r="D53" s="22" t="s">
        <v>118</v>
      </c>
      <c r="E53" s="83">
        <v>0</v>
      </c>
      <c r="F53" s="121"/>
      <c r="G53" s="121"/>
      <c r="H53" s="121"/>
      <c r="I53" s="121"/>
      <c r="J53" s="122"/>
      <c r="K53" s="65">
        <f t="shared" si="5"/>
        <v>0</v>
      </c>
    </row>
    <row r="54" spans="1:12" ht="12.6" customHeight="1" x14ac:dyDescent="0.2">
      <c r="A54" s="111"/>
      <c r="C54" s="112" t="s">
        <v>119</v>
      </c>
      <c r="D54" s="22"/>
      <c r="E54" s="84">
        <f>収支予算書!$Q$80</f>
        <v>90000</v>
      </c>
      <c r="F54" s="83"/>
      <c r="G54" s="83"/>
      <c r="H54" s="83"/>
      <c r="I54" s="83"/>
      <c r="J54" s="122"/>
      <c r="K54" s="71">
        <f t="shared" si="5"/>
        <v>90000</v>
      </c>
    </row>
    <row r="55" spans="1:12" ht="12.6" customHeight="1" x14ac:dyDescent="0.2">
      <c r="A55" s="111"/>
      <c r="C55" s="112" t="s">
        <v>120</v>
      </c>
      <c r="D55" s="22"/>
      <c r="E55" s="84">
        <v>442180</v>
      </c>
      <c r="F55" s="83"/>
      <c r="G55" s="83"/>
      <c r="H55" s="83"/>
      <c r="I55" s="83"/>
      <c r="J55" s="122">
        <v>0</v>
      </c>
      <c r="K55" s="71">
        <f>SUM(E55:J55)</f>
        <v>442180</v>
      </c>
    </row>
    <row r="56" spans="1:12" ht="12.6" customHeight="1" x14ac:dyDescent="0.2">
      <c r="A56" s="138"/>
      <c r="B56" s="139"/>
      <c r="C56" s="139"/>
      <c r="D56" s="139" t="s">
        <v>121</v>
      </c>
      <c r="E56" s="96">
        <f t="shared" ref="E56:J56" si="6">E27+E32</f>
        <v>6295900</v>
      </c>
      <c r="F56" s="96">
        <f t="shared" si="6"/>
        <v>2200000</v>
      </c>
      <c r="G56" s="96">
        <f t="shared" si="6"/>
        <v>0</v>
      </c>
      <c r="H56" s="96">
        <f t="shared" si="6"/>
        <v>1026400</v>
      </c>
      <c r="I56" s="96">
        <f t="shared" si="6"/>
        <v>0</v>
      </c>
      <c r="J56" s="96">
        <f t="shared" si="6"/>
        <v>0</v>
      </c>
      <c r="K56" s="66">
        <f>K32+K27</f>
        <v>9522300</v>
      </c>
    </row>
    <row r="57" spans="1:12" ht="12.6" customHeight="1" x14ac:dyDescent="0.2">
      <c r="A57" s="138"/>
      <c r="B57" s="139"/>
      <c r="C57" s="139"/>
      <c r="D57" s="139" t="s">
        <v>123</v>
      </c>
      <c r="E57" s="141">
        <f t="shared" ref="E57:K57" si="7">E25-E56</f>
        <v>-372400</v>
      </c>
      <c r="F57" s="141">
        <f t="shared" si="7"/>
        <v>-1600000</v>
      </c>
      <c r="G57" s="141">
        <f t="shared" si="7"/>
        <v>0</v>
      </c>
      <c r="H57" s="141">
        <f t="shared" si="7"/>
        <v>173600</v>
      </c>
      <c r="I57" s="141">
        <f t="shared" si="7"/>
        <v>0</v>
      </c>
      <c r="J57" s="141">
        <f t="shared" si="7"/>
        <v>0</v>
      </c>
      <c r="K57" s="142">
        <f t="shared" si="7"/>
        <v>-1798800</v>
      </c>
      <c r="L57" s="22"/>
    </row>
    <row r="58" spans="1:12" ht="12.6" customHeight="1" x14ac:dyDescent="0.2">
      <c r="A58" s="103" t="s">
        <v>125</v>
      </c>
      <c r="B58" s="104"/>
      <c r="C58" s="104"/>
      <c r="D58" s="104"/>
      <c r="E58" s="143"/>
      <c r="F58" s="143"/>
      <c r="G58" s="143"/>
      <c r="H58" s="143"/>
      <c r="I58" s="143"/>
      <c r="J58" s="144"/>
      <c r="K58" s="144"/>
      <c r="L58" s="22"/>
    </row>
    <row r="59" spans="1:12" ht="12.6" customHeight="1" x14ac:dyDescent="0.2">
      <c r="A59" s="138"/>
      <c r="B59" s="139" t="s">
        <v>127</v>
      </c>
      <c r="C59" s="139"/>
      <c r="D59" s="139"/>
      <c r="E59" s="141"/>
      <c r="F59" s="142"/>
      <c r="G59" s="142"/>
      <c r="H59" s="142"/>
      <c r="I59" s="142"/>
      <c r="J59" s="145">
        <f>E61</f>
        <v>200000</v>
      </c>
      <c r="K59" s="145">
        <f>SUM(E59:J59)</f>
        <v>200000</v>
      </c>
      <c r="L59" s="22"/>
    </row>
    <row r="60" spans="1:12" ht="12.6" customHeight="1" x14ac:dyDescent="0.2">
      <c r="A60" s="138"/>
      <c r="B60" s="139" t="s">
        <v>129</v>
      </c>
      <c r="C60" s="139"/>
      <c r="D60" s="139"/>
      <c r="E60" s="141">
        <f>SUM(E61)</f>
        <v>200000</v>
      </c>
      <c r="F60" s="141">
        <f>F61</f>
        <v>0</v>
      </c>
      <c r="G60" s="141">
        <f>G61</f>
        <v>0</v>
      </c>
      <c r="H60" s="141">
        <f>H61</f>
        <v>0</v>
      </c>
      <c r="I60" s="141">
        <f>I61</f>
        <v>0</v>
      </c>
      <c r="J60" s="141">
        <v>0</v>
      </c>
      <c r="K60" s="145">
        <f>SUM(E60:J60)</f>
        <v>200000</v>
      </c>
      <c r="L60" s="22"/>
    </row>
    <row r="61" spans="1:12" ht="12.6" customHeight="1" x14ac:dyDescent="0.2">
      <c r="A61" s="111"/>
      <c r="C61" s="22" t="s">
        <v>224</v>
      </c>
      <c r="D61" s="22"/>
      <c r="E61" s="146">
        <v>200000</v>
      </c>
      <c r="F61" s="146"/>
      <c r="G61" s="146"/>
      <c r="H61" s="146"/>
      <c r="I61" s="146"/>
      <c r="J61" s="146"/>
      <c r="K61" s="145">
        <f>SUM(E61:J61)</f>
        <v>200000</v>
      </c>
      <c r="L61" s="22"/>
    </row>
    <row r="62" spans="1:12" ht="12.6" customHeight="1" x14ac:dyDescent="0.2">
      <c r="A62" s="138"/>
      <c r="B62" s="139"/>
      <c r="C62" s="139"/>
      <c r="D62" s="139" t="s">
        <v>132</v>
      </c>
      <c r="E62" s="141">
        <f>E59- E60</f>
        <v>-200000</v>
      </c>
      <c r="F62" s="141">
        <f>F59- F60</f>
        <v>0</v>
      </c>
      <c r="G62" s="141">
        <f>G59- G60</f>
        <v>0</v>
      </c>
      <c r="H62" s="141">
        <f>H59- H60</f>
        <v>0</v>
      </c>
      <c r="I62" s="141">
        <f>I59- I60</f>
        <v>0</v>
      </c>
      <c r="J62" s="141">
        <f>J59- J61</f>
        <v>200000</v>
      </c>
      <c r="K62" s="145">
        <f>SUM(E62:J62)</f>
        <v>0</v>
      </c>
      <c r="L62" s="22"/>
    </row>
    <row r="63" spans="1:12" ht="12.6" customHeight="1" x14ac:dyDescent="0.2">
      <c r="A63" s="103" t="s">
        <v>133</v>
      </c>
      <c r="B63" s="104"/>
      <c r="C63" s="104"/>
      <c r="D63" s="104"/>
      <c r="E63" s="143"/>
      <c r="F63" s="147"/>
      <c r="G63" s="147"/>
      <c r="H63" s="147"/>
      <c r="I63" s="147"/>
      <c r="J63" s="147"/>
      <c r="K63" s="144"/>
      <c r="L63" s="22"/>
    </row>
    <row r="64" spans="1:12" ht="12.6" customHeight="1" x14ac:dyDescent="0.2">
      <c r="A64" s="138"/>
      <c r="B64" s="139" t="s">
        <v>135</v>
      </c>
      <c r="C64" s="139"/>
      <c r="D64" s="139"/>
      <c r="E64" s="141"/>
      <c r="F64" s="141"/>
      <c r="G64" s="141"/>
      <c r="H64" s="141"/>
      <c r="I64" s="141"/>
      <c r="J64" s="145"/>
      <c r="K64" s="145">
        <f>SUM(E64:J64)</f>
        <v>0</v>
      </c>
      <c r="L64" s="22"/>
    </row>
    <row r="65" spans="1:11" ht="12.6" customHeight="1" x14ac:dyDescent="0.2">
      <c r="A65" s="138"/>
      <c r="B65" s="139" t="s">
        <v>137</v>
      </c>
      <c r="C65" s="139"/>
      <c r="D65" s="139"/>
      <c r="E65" s="141"/>
      <c r="F65" s="141"/>
      <c r="G65" s="141"/>
      <c r="H65" s="141"/>
      <c r="I65" s="141"/>
      <c r="J65" s="145"/>
      <c r="K65" s="145">
        <f>SUM(E65:J65)</f>
        <v>0</v>
      </c>
    </row>
    <row r="66" spans="1:11" ht="12" customHeight="1" x14ac:dyDescent="0.2">
      <c r="A66" s="138"/>
      <c r="B66" s="139"/>
      <c r="C66" s="139"/>
      <c r="D66" s="139" t="s">
        <v>139</v>
      </c>
      <c r="E66" s="141">
        <f>E63- E64</f>
        <v>0</v>
      </c>
      <c r="F66" s="141">
        <f>F63- F64</f>
        <v>0</v>
      </c>
      <c r="G66" s="141">
        <f>G63- G64</f>
        <v>0</v>
      </c>
      <c r="H66" s="141">
        <f>H63- H64</f>
        <v>0</v>
      </c>
      <c r="I66" s="141">
        <f>I63- I64</f>
        <v>0</v>
      </c>
      <c r="J66" s="145"/>
      <c r="K66" s="145">
        <f>K64-K65</f>
        <v>0</v>
      </c>
    </row>
    <row r="67" spans="1:11" ht="12.6" customHeight="1" x14ac:dyDescent="0.2">
      <c r="A67" s="138"/>
      <c r="B67" s="139"/>
      <c r="C67" s="139"/>
      <c r="D67" s="140" t="s">
        <v>140</v>
      </c>
      <c r="E67" s="148">
        <v>0</v>
      </c>
      <c r="F67" s="148"/>
      <c r="G67" s="148"/>
      <c r="H67" s="148"/>
      <c r="I67" s="148"/>
      <c r="J67" s="148"/>
      <c r="K67" s="149">
        <f>SUM(E67:J67)</f>
        <v>0</v>
      </c>
    </row>
    <row r="68" spans="1:11" ht="12.6" customHeight="1" x14ac:dyDescent="0.2">
      <c r="A68" s="138"/>
      <c r="B68" s="139"/>
      <c r="C68" s="139"/>
      <c r="D68" s="139" t="s">
        <v>141</v>
      </c>
      <c r="E68" s="141">
        <f>E57+E62-E67</f>
        <v>-572400</v>
      </c>
      <c r="F68" s="141">
        <f t="shared" ref="F68:I68" si="8">F57+F62</f>
        <v>-1600000</v>
      </c>
      <c r="G68" s="141">
        <f>G57+G62</f>
        <v>0</v>
      </c>
      <c r="H68" s="141">
        <f t="shared" si="8"/>
        <v>173600</v>
      </c>
      <c r="I68" s="141">
        <f t="shared" si="8"/>
        <v>0</v>
      </c>
      <c r="J68" s="141">
        <f>J57+J62</f>
        <v>200000</v>
      </c>
      <c r="K68" s="141">
        <f>K57+K62-K67</f>
        <v>-1798800</v>
      </c>
    </row>
    <row r="69" spans="1:11" ht="12.6" customHeight="1" x14ac:dyDescent="0.2">
      <c r="A69" s="138"/>
      <c r="B69" s="139"/>
      <c r="C69" s="139" t="s">
        <v>143</v>
      </c>
      <c r="D69" s="139"/>
      <c r="E69" s="96">
        <f>貸借対照表!B7</f>
        <v>642064</v>
      </c>
      <c r="F69" s="96">
        <f>貸借対照表!C7</f>
        <v>12667023</v>
      </c>
      <c r="G69" s="96">
        <f>貸借対照表!D7</f>
        <v>5821</v>
      </c>
      <c r="H69" s="96">
        <f>貸借対照表!E7</f>
        <v>34296685</v>
      </c>
      <c r="I69" s="96">
        <f>貸借対照表!F7</f>
        <v>1046192</v>
      </c>
      <c r="J69" s="96">
        <f>貸借対照表!G7</f>
        <v>200000</v>
      </c>
      <c r="K69" s="66">
        <f>SUM(E69:J69)</f>
        <v>48857785</v>
      </c>
    </row>
    <row r="70" spans="1:11" ht="12.6" customHeight="1" x14ac:dyDescent="0.2">
      <c r="A70" s="138"/>
      <c r="B70" s="139"/>
      <c r="C70" s="139" t="s">
        <v>145</v>
      </c>
      <c r="D70" s="139"/>
      <c r="E70" s="96">
        <f t="shared" ref="E70:H70" si="9">E68+E69</f>
        <v>69664</v>
      </c>
      <c r="F70" s="96">
        <f>F68+F69</f>
        <v>11067023</v>
      </c>
      <c r="G70" s="96">
        <f t="shared" si="9"/>
        <v>5821</v>
      </c>
      <c r="H70" s="96">
        <f t="shared" si="9"/>
        <v>34470285</v>
      </c>
      <c r="I70" s="96">
        <f>I68+I69</f>
        <v>1046192</v>
      </c>
      <c r="J70" s="96">
        <f>J68+J69</f>
        <v>400000</v>
      </c>
      <c r="K70" s="66">
        <f>K68+K69</f>
        <v>47058985</v>
      </c>
    </row>
    <row r="71" spans="1:11" ht="12" customHeight="1" x14ac:dyDescent="0.2">
      <c r="D71" s="36"/>
      <c r="E71" s="52"/>
      <c r="F71" s="53"/>
      <c r="G71" s="53"/>
      <c r="H71" s="53"/>
      <c r="I71" s="53"/>
      <c r="J71" s="36"/>
      <c r="K71" s="36"/>
    </row>
    <row r="72" spans="1:11" ht="12.6" customHeight="1" x14ac:dyDescent="0.2">
      <c r="D72" s="255" t="s">
        <v>225</v>
      </c>
      <c r="E72" s="255"/>
      <c r="F72" s="255"/>
      <c r="G72" s="255"/>
      <c r="H72" s="38"/>
      <c r="I72" s="38"/>
      <c r="J72" s="22"/>
      <c r="K72" s="22"/>
    </row>
    <row r="73" spans="1:11" ht="12.6" customHeight="1" x14ac:dyDescent="0.2">
      <c r="D73" s="256" t="s">
        <v>179</v>
      </c>
      <c r="E73" s="256"/>
      <c r="F73" s="256"/>
      <c r="G73" s="256"/>
      <c r="H73" s="49"/>
      <c r="I73" s="49"/>
      <c r="J73" s="22"/>
      <c r="K73" s="22"/>
    </row>
    <row r="74" spans="1:11" ht="12.6" customHeight="1" x14ac:dyDescent="0.2">
      <c r="D74" s="22"/>
      <c r="E74" s="49"/>
      <c r="F74" s="49"/>
      <c r="G74" s="49"/>
      <c r="H74" s="49"/>
      <c r="I74" s="49"/>
      <c r="J74" s="22"/>
      <c r="K74" s="22"/>
    </row>
    <row r="75" spans="1:11" ht="12.6" customHeight="1" x14ac:dyDescent="0.2">
      <c r="D75" s="22"/>
      <c r="E75" s="49"/>
      <c r="F75" s="49"/>
      <c r="G75" s="49"/>
      <c r="H75" s="49"/>
      <c r="I75" s="49"/>
      <c r="J75" s="22"/>
      <c r="K75" s="22"/>
    </row>
    <row r="76" spans="1:11" ht="12.6" customHeight="1" x14ac:dyDescent="0.2">
      <c r="D76" s="22"/>
      <c r="E76" s="49"/>
      <c r="F76" s="49"/>
      <c r="G76" s="49"/>
      <c r="H76" s="49"/>
      <c r="I76" s="49"/>
      <c r="J76" s="22"/>
      <c r="K76" s="22"/>
    </row>
    <row r="77" spans="1:11" ht="12.6" customHeight="1" x14ac:dyDescent="0.2">
      <c r="D77" s="22"/>
      <c r="E77" s="49"/>
      <c r="F77" s="49"/>
      <c r="G77" s="49"/>
      <c r="H77" s="49"/>
      <c r="I77" s="49"/>
      <c r="J77" s="22"/>
      <c r="K77" s="22"/>
    </row>
    <row r="78" spans="1:11" ht="12.6" customHeight="1" x14ac:dyDescent="0.2">
      <c r="D78" s="22"/>
      <c r="E78" s="49"/>
      <c r="F78" s="49"/>
      <c r="G78" s="49"/>
      <c r="H78" s="49"/>
      <c r="I78" s="49"/>
      <c r="J78" s="22"/>
      <c r="K78" s="22"/>
    </row>
    <row r="79" spans="1:11" ht="12.6" customHeight="1" x14ac:dyDescent="0.2">
      <c r="D79" s="22"/>
      <c r="E79" s="49"/>
      <c r="F79" s="49"/>
      <c r="G79" s="49"/>
      <c r="H79" s="49"/>
      <c r="I79" s="49"/>
      <c r="J79" s="22"/>
      <c r="K79" s="22"/>
    </row>
    <row r="80" spans="1:11" ht="12.6" customHeight="1" x14ac:dyDescent="0.2">
      <c r="D80" s="22"/>
      <c r="E80" s="49"/>
      <c r="F80" s="49"/>
      <c r="G80" s="49"/>
      <c r="H80" s="49"/>
      <c r="I80" s="49"/>
      <c r="J80" s="22"/>
      <c r="K80" s="22"/>
    </row>
    <row r="81" spans="1:13" s="32" customFormat="1" ht="12.6" customHeight="1" x14ac:dyDescent="0.2">
      <c r="A81" s="22"/>
      <c r="B81" s="22"/>
      <c r="C81" s="22"/>
      <c r="D81" s="22"/>
      <c r="E81" s="49"/>
      <c r="F81" s="49"/>
      <c r="G81" s="49"/>
      <c r="H81" s="49"/>
      <c r="I81" s="49"/>
      <c r="J81" s="22"/>
      <c r="K81" s="22"/>
      <c r="M81" s="22"/>
    </row>
    <row r="82" spans="1:13" s="32" customFormat="1" ht="12.6" customHeight="1" x14ac:dyDescent="0.2">
      <c r="A82" s="22"/>
      <c r="B82" s="22"/>
      <c r="C82" s="22"/>
      <c r="D82" s="22"/>
      <c r="E82" s="49"/>
      <c r="F82" s="49"/>
      <c r="G82" s="49"/>
      <c r="H82" s="49"/>
      <c r="I82" s="49"/>
      <c r="J82" s="22"/>
      <c r="K82" s="22"/>
      <c r="M82" s="22"/>
    </row>
    <row r="83" spans="1:13" s="32" customFormat="1" ht="12.6" customHeight="1" x14ac:dyDescent="0.2">
      <c r="A83" s="22"/>
      <c r="B83" s="22"/>
      <c r="C83" s="22"/>
      <c r="D83" s="22"/>
      <c r="E83" s="49"/>
      <c r="F83" s="49"/>
      <c r="G83" s="49"/>
      <c r="H83" s="49"/>
      <c r="I83" s="49"/>
      <c r="J83" s="22"/>
      <c r="K83" s="22"/>
      <c r="M83" s="22"/>
    </row>
    <row r="84" spans="1:13" s="32" customFormat="1" ht="12.6" customHeight="1" x14ac:dyDescent="0.2">
      <c r="A84" s="22"/>
      <c r="B84" s="22"/>
      <c r="C84" s="22"/>
      <c r="D84" s="33"/>
      <c r="E84" s="50"/>
      <c r="F84" s="50"/>
      <c r="G84" s="50"/>
      <c r="H84" s="50"/>
      <c r="I84" s="50"/>
      <c r="J84" s="33"/>
      <c r="M84" s="22"/>
    </row>
    <row r="85" spans="1:13" s="32" customFormat="1" ht="12.6" customHeight="1" x14ac:dyDescent="0.2">
      <c r="A85" s="22"/>
      <c r="B85" s="22"/>
      <c r="C85" s="22"/>
      <c r="D85" s="33"/>
      <c r="E85" s="50"/>
      <c r="F85" s="50"/>
      <c r="G85" s="50"/>
      <c r="H85" s="50"/>
      <c r="I85" s="50"/>
      <c r="J85" s="33"/>
      <c r="M85" s="22"/>
    </row>
    <row r="86" spans="1:13" s="32" customFormat="1" ht="12.6" customHeight="1" x14ac:dyDescent="0.2">
      <c r="A86" s="22"/>
      <c r="B86" s="22"/>
      <c r="C86" s="22"/>
      <c r="D86" s="33"/>
      <c r="E86" s="50"/>
      <c r="F86" s="50"/>
      <c r="G86" s="50"/>
      <c r="H86" s="50"/>
      <c r="I86" s="50"/>
      <c r="J86" s="33"/>
      <c r="M86" s="22"/>
    </row>
  </sheetData>
  <mergeCells count="8">
    <mergeCell ref="D72:G72"/>
    <mergeCell ref="D73:G73"/>
    <mergeCell ref="N27:O27"/>
    <mergeCell ref="C33:D33"/>
    <mergeCell ref="A3:K3"/>
    <mergeCell ref="A4:K4"/>
    <mergeCell ref="A5:K5"/>
    <mergeCell ref="A7:D7"/>
  </mergeCells>
  <phoneticPr fontId="33"/>
  <printOptions horizontalCentered="1" verticalCentered="1"/>
  <pageMargins left="0" right="0" top="0" bottom="0" header="0" footer="0"/>
  <pageSetup paperSize="8" scale="12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90"/>
  <sheetViews>
    <sheetView workbookViewId="0"/>
  </sheetViews>
  <sheetFormatPr defaultColWidth="9" defaultRowHeight="12.6" customHeight="1" x14ac:dyDescent="0.2"/>
  <cols>
    <col min="1" max="3" width="1.44140625" style="22" customWidth="1"/>
    <col min="4" max="4" width="34.33203125" style="33" bestFit="1" customWidth="1"/>
    <col min="5" max="5" width="16.44140625" style="32" customWidth="1"/>
    <col min="6" max="6" width="2.44140625" style="32" customWidth="1"/>
    <col min="7" max="9" width="1.44140625" style="22" customWidth="1"/>
    <col min="10" max="10" width="34.33203125" style="22" bestFit="1" customWidth="1"/>
    <col min="11" max="11" width="16.44140625" style="22" customWidth="1"/>
    <col min="12" max="12" width="9" style="22"/>
    <col min="13" max="13" width="23.44140625" style="22" bestFit="1" customWidth="1"/>
    <col min="14" max="16384" width="9" style="22"/>
  </cols>
  <sheetData>
    <row r="1" spans="1:11" ht="12.75" customHeight="1" x14ac:dyDescent="0.2">
      <c r="A1" s="21" t="s">
        <v>78</v>
      </c>
      <c r="D1" s="22"/>
      <c r="E1" s="22"/>
      <c r="F1" s="22"/>
      <c r="K1" s="23" t="s">
        <v>183</v>
      </c>
    </row>
    <row r="2" spans="1:11" ht="12.6" customHeight="1" x14ac:dyDescent="0.2">
      <c r="A2" s="24"/>
      <c r="B2" s="24"/>
      <c r="C2" s="24"/>
      <c r="D2" s="25"/>
      <c r="E2" s="26"/>
      <c r="F2" s="26"/>
      <c r="G2" s="24"/>
      <c r="H2" s="24"/>
      <c r="I2" s="24"/>
      <c r="J2" s="24"/>
      <c r="K2" s="150"/>
    </row>
    <row r="3" spans="1:11" s="28" customFormat="1" ht="12.6" customHeight="1" x14ac:dyDescent="0.15">
      <c r="A3" s="260" t="s">
        <v>79</v>
      </c>
      <c r="B3" s="260"/>
      <c r="C3" s="260"/>
      <c r="D3" s="260"/>
      <c r="E3" s="260"/>
      <c r="F3" s="27"/>
      <c r="G3" s="260" t="s">
        <v>80</v>
      </c>
      <c r="H3" s="260"/>
      <c r="I3" s="260"/>
      <c r="J3" s="260"/>
      <c r="K3" s="260"/>
    </row>
    <row r="4" spans="1:11" s="28" customFormat="1" ht="12.6" customHeight="1" x14ac:dyDescent="0.15">
      <c r="A4" s="261" t="s">
        <v>227</v>
      </c>
      <c r="B4" s="261"/>
      <c r="C4" s="261"/>
      <c r="D4" s="261"/>
      <c r="E4" s="261"/>
      <c r="F4" s="29"/>
      <c r="G4" s="261" t="s">
        <v>227</v>
      </c>
      <c r="H4" s="261"/>
      <c r="I4" s="261"/>
      <c r="J4" s="261"/>
      <c r="K4" s="261"/>
    </row>
    <row r="5" spans="1:11" s="28" customFormat="1" ht="12.6" customHeight="1" x14ac:dyDescent="0.15">
      <c r="A5" s="261" t="s">
        <v>183</v>
      </c>
      <c r="B5" s="261"/>
      <c r="C5" s="261"/>
      <c r="D5" s="261"/>
      <c r="E5" s="261"/>
      <c r="F5" s="29"/>
      <c r="G5" s="261" t="s">
        <v>183</v>
      </c>
      <c r="H5" s="261"/>
      <c r="I5" s="261"/>
      <c r="J5" s="261"/>
      <c r="K5" s="261"/>
    </row>
    <row r="6" spans="1:11" ht="12.6" customHeight="1" x14ac:dyDescent="0.2">
      <c r="D6" s="22"/>
      <c r="E6" s="99" t="s">
        <v>81</v>
      </c>
      <c r="F6" s="22"/>
      <c r="K6" s="99" t="s">
        <v>81</v>
      </c>
    </row>
    <row r="7" spans="1:11" ht="12.6" customHeight="1" x14ac:dyDescent="0.2">
      <c r="A7" s="262" t="s">
        <v>82</v>
      </c>
      <c r="B7" s="263"/>
      <c r="C7" s="263"/>
      <c r="D7" s="263"/>
      <c r="E7" s="102" t="s">
        <v>83</v>
      </c>
      <c r="F7" s="30"/>
      <c r="G7" s="262" t="s">
        <v>82</v>
      </c>
      <c r="H7" s="263"/>
      <c r="I7" s="263"/>
      <c r="J7" s="263"/>
      <c r="K7" s="102" t="s">
        <v>83</v>
      </c>
    </row>
    <row r="8" spans="1:11" ht="12.6" customHeight="1" x14ac:dyDescent="0.2">
      <c r="A8" s="103" t="s">
        <v>84</v>
      </c>
      <c r="B8" s="104"/>
      <c r="C8" s="104"/>
      <c r="D8" s="104"/>
      <c r="E8" s="98"/>
      <c r="F8" s="31"/>
      <c r="G8" s="103" t="s">
        <v>85</v>
      </c>
      <c r="H8" s="104"/>
      <c r="I8" s="104"/>
      <c r="J8" s="104"/>
      <c r="K8" s="98"/>
    </row>
    <row r="9" spans="1:11" ht="12.6" customHeight="1" x14ac:dyDescent="0.2">
      <c r="A9" s="105"/>
      <c r="B9" s="106" t="s">
        <v>204</v>
      </c>
      <c r="C9" s="106"/>
      <c r="D9" s="107"/>
      <c r="E9" s="110"/>
      <c r="G9" s="105"/>
      <c r="H9" s="106" t="s">
        <v>205</v>
      </c>
      <c r="I9" s="106"/>
      <c r="J9" s="107"/>
      <c r="K9" s="110"/>
    </row>
    <row r="10" spans="1:11" ht="12.6" customHeight="1" x14ac:dyDescent="0.2">
      <c r="A10" s="111"/>
      <c r="C10" s="112" t="s">
        <v>87</v>
      </c>
      <c r="E10" s="71">
        <f>SUM(E11:E14)</f>
        <v>6540000</v>
      </c>
      <c r="G10" s="111"/>
      <c r="I10" s="112" t="s">
        <v>87</v>
      </c>
      <c r="J10" s="33"/>
      <c r="K10" s="71">
        <f>SUM(K11:K14)</f>
        <v>6540000</v>
      </c>
    </row>
    <row r="11" spans="1:11" ht="12.6" customHeight="1" x14ac:dyDescent="0.2">
      <c r="A11" s="111"/>
      <c r="D11" s="33" t="s">
        <v>63</v>
      </c>
      <c r="E11" s="65">
        <f>+資金ベース収支予算書内訳付き!K11</f>
        <v>4320000</v>
      </c>
      <c r="G11" s="111"/>
      <c r="J11" s="33" t="s">
        <v>63</v>
      </c>
      <c r="K11" s="65">
        <f>+E11</f>
        <v>4320000</v>
      </c>
    </row>
    <row r="12" spans="1:11" ht="12.6" customHeight="1" x14ac:dyDescent="0.2">
      <c r="A12" s="111"/>
      <c r="D12" s="33" t="s">
        <v>64</v>
      </c>
      <c r="E12" s="65">
        <f>+資金ベース収支予算書内訳付き!K12</f>
        <v>960000</v>
      </c>
      <c r="G12" s="111"/>
      <c r="J12" s="33" t="s">
        <v>64</v>
      </c>
      <c r="K12" s="65">
        <f>+E12</f>
        <v>960000</v>
      </c>
    </row>
    <row r="13" spans="1:11" ht="12.6" customHeight="1" x14ac:dyDescent="0.2">
      <c r="A13" s="111"/>
      <c r="D13" s="33" t="s">
        <v>190</v>
      </c>
      <c r="E13" s="65">
        <f>+資金ベース収支予算書内訳付き!H13</f>
        <v>1200000</v>
      </c>
      <c r="G13" s="111"/>
      <c r="J13" s="33" t="s">
        <v>190</v>
      </c>
      <c r="K13" s="65">
        <f>+E13</f>
        <v>1200000</v>
      </c>
    </row>
    <row r="14" spans="1:11" ht="12.6" customHeight="1" x14ac:dyDescent="0.2">
      <c r="A14" s="111"/>
      <c r="D14" s="33" t="s">
        <v>187</v>
      </c>
      <c r="E14" s="65">
        <f>+資金ベース収支予算書内訳付き!E14</f>
        <v>60000</v>
      </c>
      <c r="G14" s="111"/>
      <c r="J14" s="33" t="s">
        <v>187</v>
      </c>
      <c r="K14" s="225">
        <f>+E14</f>
        <v>60000</v>
      </c>
    </row>
    <row r="15" spans="1:11" ht="12.6" customHeight="1" x14ac:dyDescent="0.2">
      <c r="A15" s="111"/>
      <c r="C15" s="112" t="s">
        <v>88</v>
      </c>
      <c r="E15" s="71">
        <f>+資金ベース収支予算書内訳付き!K15</f>
        <v>480000</v>
      </c>
      <c r="G15" s="111"/>
      <c r="I15" s="112" t="s">
        <v>88</v>
      </c>
      <c r="J15" s="33"/>
      <c r="K15" s="71">
        <f>+E15</f>
        <v>480000</v>
      </c>
    </row>
    <row r="16" spans="1:11" ht="12.6" customHeight="1" x14ac:dyDescent="0.2">
      <c r="A16" s="111"/>
      <c r="C16" s="112" t="s">
        <v>89</v>
      </c>
      <c r="E16" s="71">
        <f>SUM(E17:E19)</f>
        <v>0</v>
      </c>
      <c r="G16" s="111"/>
      <c r="I16" s="112" t="s">
        <v>89</v>
      </c>
      <c r="J16" s="33"/>
      <c r="K16" s="71">
        <f>SUM(K17:K19)</f>
        <v>0</v>
      </c>
    </row>
    <row r="17" spans="1:11" ht="12.6" customHeight="1" x14ac:dyDescent="0.2">
      <c r="A17" s="111"/>
      <c r="D17" s="33" t="s">
        <v>90</v>
      </c>
      <c r="E17" s="65">
        <f>+資金ベース収支予算書内訳付き!K17</f>
        <v>0</v>
      </c>
      <c r="G17" s="111"/>
      <c r="J17" s="33" t="s">
        <v>90</v>
      </c>
      <c r="K17" s="65">
        <f>+資金ベース収支予算書内訳付き!Q17</f>
        <v>0</v>
      </c>
    </row>
    <row r="18" spans="1:11" ht="12.6" customHeight="1" x14ac:dyDescent="0.2">
      <c r="A18" s="111"/>
      <c r="D18" s="29" t="s">
        <v>91</v>
      </c>
      <c r="E18" s="65">
        <f>+資金ベース収支予算書内訳付き!K18</f>
        <v>0</v>
      </c>
      <c r="G18" s="111"/>
      <c r="J18" s="29" t="s">
        <v>91</v>
      </c>
      <c r="K18" s="65">
        <f>+資金ベース収支予算書内訳付き!Q18</f>
        <v>0</v>
      </c>
    </row>
    <row r="19" spans="1:11" ht="12.6" customHeight="1" x14ac:dyDescent="0.2">
      <c r="A19" s="111"/>
      <c r="D19" s="29" t="s">
        <v>92</v>
      </c>
      <c r="E19" s="65">
        <f>+資金ベース収支予算書内訳付き!K19</f>
        <v>0</v>
      </c>
      <c r="F19" s="23"/>
      <c r="G19" s="111"/>
      <c r="J19" s="29" t="s">
        <v>92</v>
      </c>
      <c r="K19" s="65">
        <f>+資金ベース収支予算書内訳付き!Q19</f>
        <v>0</v>
      </c>
    </row>
    <row r="20" spans="1:11" ht="12.6" customHeight="1" x14ac:dyDescent="0.2">
      <c r="A20" s="111"/>
      <c r="C20" s="112" t="s">
        <v>93</v>
      </c>
      <c r="D20" s="29"/>
      <c r="E20" s="226">
        <f>+資金ベース収支予算書内訳付き!K20</f>
        <v>700000</v>
      </c>
      <c r="F20" s="23"/>
      <c r="G20" s="111"/>
      <c r="I20" s="112" t="s">
        <v>93</v>
      </c>
      <c r="J20" s="29"/>
      <c r="K20" s="226">
        <f>+E20</f>
        <v>700000</v>
      </c>
    </row>
    <row r="21" spans="1:11" ht="12.6" customHeight="1" x14ac:dyDescent="0.2">
      <c r="A21" s="111"/>
      <c r="C21" s="112" t="s">
        <v>94</v>
      </c>
      <c r="D21" s="116"/>
      <c r="E21" s="71">
        <f>SUM(E22:E23)</f>
        <v>3500</v>
      </c>
      <c r="F21" s="23"/>
      <c r="G21" s="111"/>
      <c r="I21" s="112" t="s">
        <v>94</v>
      </c>
      <c r="J21" s="116"/>
      <c r="K21" s="71">
        <f>SUM(K22:K23)</f>
        <v>3500</v>
      </c>
    </row>
    <row r="22" spans="1:11" ht="12.6" customHeight="1" x14ac:dyDescent="0.2">
      <c r="A22" s="111"/>
      <c r="D22" s="116" t="s">
        <v>95</v>
      </c>
      <c r="E22" s="65">
        <f>資金ベース収支予算書内訳付き!K21</f>
        <v>3500</v>
      </c>
      <c r="F22" s="23"/>
      <c r="G22" s="111"/>
      <c r="J22" s="116" t="s">
        <v>95</v>
      </c>
      <c r="K22" s="65">
        <f>+E22</f>
        <v>3500</v>
      </c>
    </row>
    <row r="23" spans="1:11" ht="12.6" customHeight="1" x14ac:dyDescent="0.2">
      <c r="A23" s="111"/>
      <c r="D23" s="22" t="s">
        <v>96</v>
      </c>
      <c r="E23" s="65">
        <f>+資金ベース収支予算書内訳付き!E23</f>
        <v>0</v>
      </c>
      <c r="F23" s="23"/>
      <c r="G23" s="111"/>
      <c r="J23" s="22" t="s">
        <v>96</v>
      </c>
      <c r="K23" s="65">
        <f>+E23</f>
        <v>0</v>
      </c>
    </row>
    <row r="24" spans="1:11" ht="12.6" customHeight="1" x14ac:dyDescent="0.2">
      <c r="A24" s="111"/>
      <c r="C24" s="112" t="s">
        <v>185</v>
      </c>
      <c r="D24" s="116"/>
      <c r="E24" s="65">
        <f>+資金ベース収支予算書内訳付き!K24</f>
        <v>0</v>
      </c>
      <c r="F24" s="23"/>
      <c r="G24" s="111"/>
      <c r="I24" s="112" t="s">
        <v>185</v>
      </c>
      <c r="K24" s="65">
        <f>+E24</f>
        <v>0</v>
      </c>
    </row>
    <row r="25" spans="1:11" ht="12.6" customHeight="1" x14ac:dyDescent="0.2">
      <c r="A25" s="123"/>
      <c r="B25" s="124"/>
      <c r="C25" s="151"/>
      <c r="D25" s="151" t="s">
        <v>97</v>
      </c>
      <c r="E25" s="227">
        <f>E10+E15+E16+E20+E21+E24</f>
        <v>7723500</v>
      </c>
      <c r="G25" s="123"/>
      <c r="H25" s="124"/>
      <c r="I25" s="124"/>
      <c r="J25" s="151" t="s">
        <v>98</v>
      </c>
      <c r="K25" s="227">
        <f>K10+K15+K16++K20+K21+K24</f>
        <v>7723500</v>
      </c>
    </row>
    <row r="26" spans="1:11" ht="12.6" customHeight="1" x14ac:dyDescent="0.2">
      <c r="A26" s="105"/>
      <c r="B26" s="106" t="s">
        <v>203</v>
      </c>
      <c r="C26" s="106"/>
      <c r="D26" s="107"/>
      <c r="E26" s="110"/>
      <c r="G26" s="105"/>
      <c r="H26" s="106"/>
      <c r="I26" s="266" t="s">
        <v>99</v>
      </c>
      <c r="J26" s="232"/>
      <c r="K26" s="110"/>
    </row>
    <row r="27" spans="1:11" ht="12.6" customHeight="1" x14ac:dyDescent="0.2">
      <c r="A27" s="123"/>
      <c r="B27" s="126"/>
      <c r="C27" s="151" t="s">
        <v>100</v>
      </c>
      <c r="D27" s="127"/>
      <c r="E27" s="269">
        <f>SUM(E28:E31)</f>
        <v>3764300</v>
      </c>
      <c r="G27" s="123"/>
      <c r="H27" s="124"/>
      <c r="I27" s="151" t="s">
        <v>101</v>
      </c>
      <c r="J27" s="127"/>
      <c r="K27" s="269">
        <f>SUM(K28:K31)</f>
        <v>3764300</v>
      </c>
    </row>
    <row r="28" spans="1:11" ht="12.6" customHeight="1" x14ac:dyDescent="0.2">
      <c r="A28" s="105"/>
      <c r="B28" s="106"/>
      <c r="C28" s="152" t="str">
        <f>資金ベース収支予算書内訳付き!C28</f>
        <v>オリエンテーション事業費</v>
      </c>
      <c r="D28" s="107"/>
      <c r="E28" s="66">
        <f>資金ベース収支予算書内訳付き!K28</f>
        <v>241500</v>
      </c>
      <c r="F28" s="22"/>
      <c r="G28" s="105"/>
      <c r="H28" s="106"/>
      <c r="I28" s="152" t="str">
        <f>資金ベース収支予算書内訳付き!C28</f>
        <v>オリエンテーション事業費</v>
      </c>
      <c r="J28" s="107"/>
      <c r="K28" s="66">
        <f>+E28</f>
        <v>241500</v>
      </c>
    </row>
    <row r="29" spans="1:11" ht="12.6" customHeight="1" x14ac:dyDescent="0.2">
      <c r="A29" s="138"/>
      <c r="B29" s="153"/>
      <c r="C29" s="223" t="str">
        <f>資金ベース収支予算書内訳付き!C29</f>
        <v>地域活性化事業費</v>
      </c>
      <c r="D29" s="224"/>
      <c r="E29" s="66">
        <f>資金ベース収支予算書内訳付き!K29</f>
        <v>2518800</v>
      </c>
      <c r="G29" s="138"/>
      <c r="H29" s="153"/>
      <c r="I29" s="223" t="str">
        <f>資金ベース収支予算書内訳付き!C29</f>
        <v>地域活性化事業費</v>
      </c>
      <c r="J29" s="224"/>
      <c r="K29" s="66">
        <f>+E29</f>
        <v>2518800</v>
      </c>
    </row>
    <row r="30" spans="1:11" ht="12.6" customHeight="1" x14ac:dyDescent="0.2">
      <c r="A30" s="138"/>
      <c r="B30" s="153"/>
      <c r="C30" s="223" t="str">
        <f>資金ベース収支予算書内訳付き!C30</f>
        <v>国際渉外事業費</v>
      </c>
      <c r="D30" s="224"/>
      <c r="E30" s="66">
        <f>資金ベース収支予算書内訳付き!K30</f>
        <v>685000</v>
      </c>
      <c r="G30" s="138"/>
      <c r="H30" s="153"/>
      <c r="I30" s="223" t="str">
        <f>資金ベース収支予算書内訳付き!C30</f>
        <v>国際渉外事業費</v>
      </c>
      <c r="J30" s="224"/>
      <c r="K30" s="66">
        <f>+E30</f>
        <v>685000</v>
      </c>
    </row>
    <row r="31" spans="1:11" ht="12.6" customHeight="1" x14ac:dyDescent="0.2">
      <c r="A31" s="105"/>
      <c r="B31" s="106"/>
      <c r="C31" s="152" t="str">
        <f>資金ベース収支予算書内訳付き!C31</f>
        <v>事務局関連事業費</v>
      </c>
      <c r="D31" s="107"/>
      <c r="E31" s="66">
        <f>資金ベース収支予算書内訳付き!K31</f>
        <v>319000</v>
      </c>
      <c r="F31" s="22"/>
      <c r="G31" s="105"/>
      <c r="H31" s="106"/>
      <c r="I31" s="152" t="str">
        <f>資金ベース収支予算書内訳付き!C31</f>
        <v>事務局関連事業費</v>
      </c>
      <c r="J31" s="107"/>
      <c r="K31" s="66">
        <f>+E31</f>
        <v>319000</v>
      </c>
    </row>
    <row r="32" spans="1:11" ht="12.6" customHeight="1" x14ac:dyDescent="0.2">
      <c r="A32" s="123"/>
      <c r="B32" s="124"/>
      <c r="C32" s="151" t="s">
        <v>102</v>
      </c>
      <c r="D32" s="154"/>
      <c r="E32" s="227">
        <f>E33+E50+E51+E52+E55+E56</f>
        <v>5758000</v>
      </c>
      <c r="F32" s="35"/>
      <c r="G32" s="123"/>
      <c r="H32" s="124"/>
      <c r="I32" s="151" t="s">
        <v>49</v>
      </c>
      <c r="J32" s="154"/>
      <c r="K32" s="227">
        <f>K33+K50+K51+K52+K55+K56</f>
        <v>5758000</v>
      </c>
    </row>
    <row r="33" spans="1:11" ht="12.6" customHeight="1" x14ac:dyDescent="0.2">
      <c r="A33" s="111"/>
      <c r="C33" s="258" t="s">
        <v>103</v>
      </c>
      <c r="D33" s="259"/>
      <c r="E33" s="71">
        <f>SUM(E34:E49)</f>
        <v>4253560</v>
      </c>
      <c r="F33" s="35"/>
      <c r="G33" s="111"/>
      <c r="I33" s="258" t="s">
        <v>103</v>
      </c>
      <c r="J33" s="259"/>
      <c r="K33" s="71">
        <f>SUM(K34:K49)</f>
        <v>4253560</v>
      </c>
    </row>
    <row r="34" spans="1:11" ht="12.6" customHeight="1" x14ac:dyDescent="0.2">
      <c r="A34" s="111"/>
      <c r="D34" s="22" t="s">
        <v>104</v>
      </c>
      <c r="E34" s="65">
        <f>+資金ベース収支予算書内訳付き!K34</f>
        <v>589600</v>
      </c>
      <c r="F34" s="35"/>
      <c r="G34" s="111"/>
      <c r="J34" s="22" t="s">
        <v>104</v>
      </c>
      <c r="K34" s="65">
        <f>+E34</f>
        <v>589600</v>
      </c>
    </row>
    <row r="35" spans="1:11" ht="12.6" customHeight="1" x14ac:dyDescent="0.2">
      <c r="A35" s="111"/>
      <c r="D35" s="22" t="s">
        <v>105</v>
      </c>
      <c r="E35" s="65">
        <f>+資金ベース収支予算書内訳付き!K35</f>
        <v>126000</v>
      </c>
      <c r="F35" s="22"/>
      <c r="G35" s="111"/>
      <c r="J35" s="22" t="s">
        <v>105</v>
      </c>
      <c r="K35" s="65">
        <f t="shared" ref="K35:K49" si="0">+E35</f>
        <v>126000</v>
      </c>
    </row>
    <row r="36" spans="1:11" ht="12.6" customHeight="1" x14ac:dyDescent="0.2">
      <c r="A36" s="111"/>
      <c r="D36" s="33" t="s">
        <v>191</v>
      </c>
      <c r="E36" s="65">
        <f>+資金ベース収支予算書内訳付き!K36</f>
        <v>240000</v>
      </c>
      <c r="F36" s="22"/>
      <c r="G36" s="111"/>
      <c r="J36" s="33" t="s">
        <v>191</v>
      </c>
      <c r="K36" s="65">
        <f t="shared" si="0"/>
        <v>240000</v>
      </c>
    </row>
    <row r="37" spans="1:11" ht="12.6" customHeight="1" x14ac:dyDescent="0.2">
      <c r="A37" s="111"/>
      <c r="D37" s="22" t="s">
        <v>106</v>
      </c>
      <c r="E37" s="65">
        <f>+資金ベース収支予算書内訳付き!K37</f>
        <v>1585320</v>
      </c>
      <c r="F37" s="22"/>
      <c r="G37" s="111"/>
      <c r="J37" s="22" t="s">
        <v>106</v>
      </c>
      <c r="K37" s="65">
        <f t="shared" si="0"/>
        <v>1585320</v>
      </c>
    </row>
    <row r="38" spans="1:11" ht="12.6" customHeight="1" x14ac:dyDescent="0.2">
      <c r="A38" s="111"/>
      <c r="D38" s="22" t="s">
        <v>107</v>
      </c>
      <c r="E38" s="65">
        <f>+資金ベース収支予算書内訳付き!K38</f>
        <v>360000</v>
      </c>
      <c r="F38" s="22"/>
      <c r="G38" s="111"/>
      <c r="J38" s="22" t="s">
        <v>107</v>
      </c>
      <c r="K38" s="65">
        <f>+E38</f>
        <v>360000</v>
      </c>
    </row>
    <row r="39" spans="1:11" ht="12.6" customHeight="1" x14ac:dyDescent="0.2">
      <c r="A39" s="111"/>
      <c r="D39" s="22" t="s">
        <v>108</v>
      </c>
      <c r="E39" s="65">
        <f>+資金ベース収支予算書内訳付き!K39</f>
        <v>120000</v>
      </c>
      <c r="F39" s="35"/>
      <c r="G39" s="111"/>
      <c r="J39" s="22" t="s">
        <v>108</v>
      </c>
      <c r="K39" s="65">
        <f t="shared" si="0"/>
        <v>120000</v>
      </c>
    </row>
    <row r="40" spans="1:11" ht="12.6" customHeight="1" x14ac:dyDescent="0.2">
      <c r="A40" s="111"/>
      <c r="D40" s="22" t="s">
        <v>109</v>
      </c>
      <c r="E40" s="65">
        <f>+資金ベース収支予算書内訳付き!K40</f>
        <v>0</v>
      </c>
      <c r="F40" s="35"/>
      <c r="G40" s="111"/>
      <c r="J40" s="22" t="s">
        <v>109</v>
      </c>
      <c r="K40" s="65">
        <f t="shared" si="0"/>
        <v>0</v>
      </c>
    </row>
    <row r="41" spans="1:11" ht="12.6" customHeight="1" x14ac:dyDescent="0.2">
      <c r="A41" s="111"/>
      <c r="D41" s="33" t="s">
        <v>192</v>
      </c>
      <c r="E41" s="65">
        <f>+資金ベース収支予算書内訳付き!K41</f>
        <v>686400</v>
      </c>
      <c r="F41" s="35"/>
      <c r="G41" s="111"/>
      <c r="J41" s="33" t="s">
        <v>192</v>
      </c>
      <c r="K41" s="65">
        <f t="shared" si="0"/>
        <v>686400</v>
      </c>
    </row>
    <row r="42" spans="1:11" ht="12.6" customHeight="1" x14ac:dyDescent="0.2">
      <c r="A42" s="111"/>
      <c r="D42" s="22" t="s">
        <v>110</v>
      </c>
      <c r="E42" s="65">
        <f>+資金ベース収支予算書内訳付き!K42</f>
        <v>0</v>
      </c>
      <c r="F42" s="22"/>
      <c r="G42" s="111"/>
      <c r="J42" s="22" t="s">
        <v>110</v>
      </c>
      <c r="K42" s="65">
        <f t="shared" si="0"/>
        <v>0</v>
      </c>
    </row>
    <row r="43" spans="1:11" ht="12.6" customHeight="1" x14ac:dyDescent="0.2">
      <c r="A43" s="111"/>
      <c r="D43" s="33" t="s">
        <v>193</v>
      </c>
      <c r="E43" s="65">
        <f>+資金ベース収支予算書内訳付き!K43</f>
        <v>100000</v>
      </c>
      <c r="F43" s="22"/>
      <c r="G43" s="111"/>
      <c r="J43" s="33" t="s">
        <v>193</v>
      </c>
      <c r="K43" s="65">
        <f t="shared" si="0"/>
        <v>100000</v>
      </c>
    </row>
    <row r="44" spans="1:11" ht="12.6" customHeight="1" x14ac:dyDescent="0.2">
      <c r="A44" s="111"/>
      <c r="D44" s="22" t="s">
        <v>111</v>
      </c>
      <c r="E44" s="65">
        <f>+資金ベース収支予算書内訳付き!K44</f>
        <v>141240</v>
      </c>
      <c r="F44" s="22"/>
      <c r="G44" s="111"/>
      <c r="J44" s="22" t="s">
        <v>111</v>
      </c>
      <c r="K44" s="65">
        <f t="shared" si="0"/>
        <v>141240</v>
      </c>
    </row>
    <row r="45" spans="1:11" ht="12.6" customHeight="1" x14ac:dyDescent="0.2">
      <c r="A45" s="111"/>
      <c r="D45" s="22" t="s">
        <v>112</v>
      </c>
      <c r="E45" s="65">
        <f>+資金ベース収支予算書内訳付き!K45</f>
        <v>45000</v>
      </c>
      <c r="F45" s="22"/>
      <c r="G45" s="111"/>
      <c r="J45" s="22" t="s">
        <v>112</v>
      </c>
      <c r="K45" s="65">
        <f>E45</f>
        <v>45000</v>
      </c>
    </row>
    <row r="46" spans="1:11" ht="12.6" customHeight="1" x14ac:dyDescent="0.2">
      <c r="A46" s="111"/>
      <c r="D46" s="22" t="s">
        <v>113</v>
      </c>
      <c r="E46" s="65">
        <f>+資金ベース収支予算書内訳付き!K46</f>
        <v>70000</v>
      </c>
      <c r="F46" s="22"/>
      <c r="G46" s="111"/>
      <c r="J46" s="22" t="s">
        <v>113</v>
      </c>
      <c r="K46" s="65">
        <f>+E46</f>
        <v>70000</v>
      </c>
    </row>
    <row r="47" spans="1:11" ht="12.6" customHeight="1" x14ac:dyDescent="0.2">
      <c r="A47" s="111"/>
      <c r="D47" s="22" t="s">
        <v>76</v>
      </c>
      <c r="E47" s="65">
        <f>+資金ベース収支予算書内訳付き!K47</f>
        <v>20000</v>
      </c>
      <c r="F47" s="22"/>
      <c r="G47" s="111"/>
      <c r="J47" s="22" t="s">
        <v>76</v>
      </c>
      <c r="K47" s="65">
        <f t="shared" si="0"/>
        <v>20000</v>
      </c>
    </row>
    <row r="48" spans="1:11" ht="12.6" customHeight="1" x14ac:dyDescent="0.2">
      <c r="A48" s="111"/>
      <c r="D48" s="22" t="s">
        <v>114</v>
      </c>
      <c r="E48" s="65">
        <f>+資金ベース収支予算書内訳付き!K48</f>
        <v>100000</v>
      </c>
      <c r="F48" s="22"/>
      <c r="G48" s="111"/>
      <c r="J48" s="22" t="s">
        <v>114</v>
      </c>
      <c r="K48" s="65">
        <f t="shared" si="0"/>
        <v>100000</v>
      </c>
    </row>
    <row r="49" spans="1:11" ht="12.6" customHeight="1" x14ac:dyDescent="0.2">
      <c r="A49" s="111"/>
      <c r="D49" s="22" t="s">
        <v>48</v>
      </c>
      <c r="E49" s="65">
        <f>+資金ベース収支予算書内訳付き!K49</f>
        <v>70000</v>
      </c>
      <c r="G49" s="111"/>
      <c r="J49" s="22" t="s">
        <v>48</v>
      </c>
      <c r="K49" s="65">
        <f t="shared" si="0"/>
        <v>70000</v>
      </c>
    </row>
    <row r="50" spans="1:11" ht="12.6" customHeight="1" x14ac:dyDescent="0.2">
      <c r="A50" s="111"/>
      <c r="C50" s="112" t="s">
        <v>115</v>
      </c>
      <c r="D50" s="112"/>
      <c r="E50" s="71">
        <f>+資金ベース収支予算書内訳付き!E50</f>
        <v>882260</v>
      </c>
      <c r="G50" s="111"/>
      <c r="I50" s="112" t="s">
        <v>115</v>
      </c>
      <c r="J50" s="112"/>
      <c r="K50" s="71">
        <f>+E50</f>
        <v>882260</v>
      </c>
    </row>
    <row r="51" spans="1:11" ht="12.6" customHeight="1" x14ac:dyDescent="0.2">
      <c r="A51" s="111"/>
      <c r="C51" s="264" t="s">
        <v>195</v>
      </c>
      <c r="D51" s="265"/>
      <c r="E51" s="71">
        <f>資金ベース収支予算書内訳付き!H50</f>
        <v>0</v>
      </c>
      <c r="G51" s="111"/>
      <c r="I51" s="264" t="s">
        <v>195</v>
      </c>
      <c r="J51" s="265"/>
      <c r="K51" s="71">
        <f>+E51</f>
        <v>0</v>
      </c>
    </row>
    <row r="52" spans="1:11" ht="12.6" customHeight="1" x14ac:dyDescent="0.2">
      <c r="A52" s="111"/>
      <c r="C52" s="112" t="s">
        <v>116</v>
      </c>
      <c r="D52" s="22"/>
      <c r="E52" s="71">
        <f>SUM(E53:E54)</f>
        <v>90000</v>
      </c>
      <c r="G52" s="111"/>
      <c r="I52" s="112" t="s">
        <v>116</v>
      </c>
      <c r="K52" s="71">
        <f>SUM(K53:K54)</f>
        <v>90000</v>
      </c>
    </row>
    <row r="53" spans="1:11" ht="12.6" customHeight="1" x14ac:dyDescent="0.2">
      <c r="A53" s="111"/>
      <c r="D53" s="22" t="s">
        <v>117</v>
      </c>
      <c r="E53" s="65">
        <f>+資金ベース収支予算書内訳付き!K52</f>
        <v>90000</v>
      </c>
      <c r="G53" s="111"/>
      <c r="J53" s="22" t="s">
        <v>117</v>
      </c>
      <c r="K53" s="65">
        <f>+E53</f>
        <v>90000</v>
      </c>
    </row>
    <row r="54" spans="1:11" ht="12.6" customHeight="1" x14ac:dyDescent="0.2">
      <c r="A54" s="111"/>
      <c r="D54" s="22" t="s">
        <v>118</v>
      </c>
      <c r="E54" s="65">
        <f>+資金ベース収支予算書内訳付き!K53</f>
        <v>0</v>
      </c>
      <c r="G54" s="111"/>
      <c r="J54" s="22" t="s">
        <v>118</v>
      </c>
      <c r="K54" s="65">
        <f>+E54</f>
        <v>0</v>
      </c>
    </row>
    <row r="55" spans="1:11" ht="12.6" customHeight="1" x14ac:dyDescent="0.2">
      <c r="A55" s="111"/>
      <c r="C55" s="112" t="s">
        <v>119</v>
      </c>
      <c r="D55" s="22"/>
      <c r="E55" s="71">
        <f>+資金ベース収支予算書内訳付き!K54</f>
        <v>90000</v>
      </c>
      <c r="G55" s="111"/>
      <c r="I55" s="112" t="s">
        <v>119</v>
      </c>
      <c r="K55" s="71">
        <f>+E55</f>
        <v>90000</v>
      </c>
    </row>
    <row r="56" spans="1:11" ht="12.6" customHeight="1" x14ac:dyDescent="0.2">
      <c r="A56" s="111"/>
      <c r="C56" s="112" t="s">
        <v>120</v>
      </c>
      <c r="D56" s="22"/>
      <c r="E56" s="71">
        <f>+資金ベース収支予算書内訳付き!K55</f>
        <v>442180</v>
      </c>
      <c r="G56" s="111"/>
      <c r="I56" s="112" t="s">
        <v>120</v>
      </c>
      <c r="K56" s="71">
        <f>+E56</f>
        <v>442180</v>
      </c>
    </row>
    <row r="57" spans="1:11" ht="12.6" customHeight="1" x14ac:dyDescent="0.2">
      <c r="A57" s="138"/>
      <c r="B57" s="139"/>
      <c r="C57" s="139"/>
      <c r="D57" s="139" t="s">
        <v>121</v>
      </c>
      <c r="E57" s="270">
        <f>E32+E27</f>
        <v>9522300</v>
      </c>
      <c r="G57" s="138"/>
      <c r="H57" s="139"/>
      <c r="I57" s="139"/>
      <c r="J57" s="155" t="s">
        <v>122</v>
      </c>
      <c r="K57" s="270">
        <f>K32+K27</f>
        <v>9522300</v>
      </c>
    </row>
    <row r="58" spans="1:11" ht="12.6" customHeight="1" x14ac:dyDescent="0.2">
      <c r="A58" s="138"/>
      <c r="B58" s="139"/>
      <c r="C58" s="139"/>
      <c r="D58" s="139" t="s">
        <v>123</v>
      </c>
      <c r="E58" s="145">
        <f>E25-E57</f>
        <v>-1798800</v>
      </c>
      <c r="F58" s="162"/>
      <c r="G58" s="163"/>
      <c r="H58" s="164" t="s">
        <v>124</v>
      </c>
      <c r="I58" s="164"/>
      <c r="J58" s="165"/>
      <c r="K58" s="145">
        <f>K25-K57</f>
        <v>-1798800</v>
      </c>
    </row>
    <row r="59" spans="1:11" ht="12.6" customHeight="1" x14ac:dyDescent="0.2">
      <c r="A59" s="103" t="s">
        <v>125</v>
      </c>
      <c r="B59" s="104"/>
      <c r="C59" s="104"/>
      <c r="D59" s="104"/>
      <c r="E59" s="144"/>
      <c r="F59" s="162"/>
      <c r="G59" s="166"/>
      <c r="H59" s="162"/>
      <c r="I59" s="162"/>
      <c r="J59" s="167" t="s">
        <v>126</v>
      </c>
      <c r="K59" s="168">
        <v>0</v>
      </c>
    </row>
    <row r="60" spans="1:11" ht="12.6" customHeight="1" x14ac:dyDescent="0.2">
      <c r="A60" s="138"/>
      <c r="B60" s="139" t="s">
        <v>127</v>
      </c>
      <c r="C60" s="139"/>
      <c r="D60" s="139"/>
      <c r="E60" s="145">
        <f>資金ベース収支予算書内訳付き!K59</f>
        <v>200000</v>
      </c>
      <c r="F60" s="162"/>
      <c r="G60" s="166"/>
      <c r="H60" s="162"/>
      <c r="I60" s="162"/>
      <c r="J60" s="167" t="s">
        <v>128</v>
      </c>
      <c r="K60" s="168">
        <v>0</v>
      </c>
    </row>
    <row r="61" spans="1:11" ht="12.6" customHeight="1" x14ac:dyDescent="0.2">
      <c r="A61" s="138"/>
      <c r="B61" s="139" t="s">
        <v>129</v>
      </c>
      <c r="C61" s="139"/>
      <c r="D61" s="139"/>
      <c r="E61" s="145">
        <f>+E62</f>
        <v>200000</v>
      </c>
      <c r="F61" s="162"/>
      <c r="G61" s="166"/>
      <c r="H61" s="162"/>
      <c r="I61" s="162"/>
      <c r="J61" s="167" t="s">
        <v>130</v>
      </c>
      <c r="K61" s="168">
        <v>0</v>
      </c>
    </row>
    <row r="62" spans="1:11" ht="12.6" customHeight="1" x14ac:dyDescent="0.2">
      <c r="A62" s="111"/>
      <c r="C62" s="22" t="s">
        <v>224</v>
      </c>
      <c r="D62" s="22"/>
      <c r="E62" s="168">
        <f>+資金ベース収支予算書内訳付き!K61</f>
        <v>200000</v>
      </c>
      <c r="F62" s="162"/>
      <c r="G62" s="166"/>
      <c r="H62" s="162"/>
      <c r="I62" s="162"/>
      <c r="J62" s="167" t="s">
        <v>131</v>
      </c>
      <c r="K62" s="168">
        <f>SUM(K59:K61)</f>
        <v>0</v>
      </c>
    </row>
    <row r="63" spans="1:11" ht="12.6" customHeight="1" x14ac:dyDescent="0.2">
      <c r="A63" s="138"/>
      <c r="B63" s="139"/>
      <c r="C63" s="139"/>
      <c r="D63" s="139" t="s">
        <v>132</v>
      </c>
      <c r="E63" s="145">
        <f>E60-E61</f>
        <v>0</v>
      </c>
      <c r="F63" s="162"/>
      <c r="G63" s="163"/>
      <c r="H63" s="164" t="s">
        <v>55</v>
      </c>
      <c r="I63" s="164"/>
      <c r="J63" s="169"/>
      <c r="K63" s="145">
        <f>K58+K62</f>
        <v>-1798800</v>
      </c>
    </row>
    <row r="64" spans="1:11" ht="12.6" customHeight="1" x14ac:dyDescent="0.2">
      <c r="A64" s="103" t="s">
        <v>133</v>
      </c>
      <c r="B64" s="104"/>
      <c r="C64" s="104"/>
      <c r="D64" s="104"/>
      <c r="E64" s="144"/>
      <c r="F64" s="162"/>
      <c r="G64" s="163"/>
      <c r="H64" s="164" t="s">
        <v>134</v>
      </c>
      <c r="I64" s="164"/>
      <c r="J64" s="169"/>
      <c r="K64" s="145"/>
    </row>
    <row r="65" spans="1:13" ht="12.6" customHeight="1" x14ac:dyDescent="0.2">
      <c r="A65" s="138"/>
      <c r="B65" s="139" t="s">
        <v>135</v>
      </c>
      <c r="C65" s="139"/>
      <c r="D65" s="139"/>
      <c r="E65" s="145">
        <f>+資金ベース収支予算書内訳付き!K64</f>
        <v>0</v>
      </c>
      <c r="F65" s="162"/>
      <c r="G65" s="170"/>
      <c r="H65" s="171" t="s">
        <v>136</v>
      </c>
      <c r="I65" s="171"/>
      <c r="J65" s="172"/>
      <c r="K65" s="173">
        <v>0</v>
      </c>
    </row>
    <row r="66" spans="1:13" ht="12.6" customHeight="1" x14ac:dyDescent="0.2">
      <c r="A66" s="138"/>
      <c r="B66" s="139" t="s">
        <v>137</v>
      </c>
      <c r="C66" s="139"/>
      <c r="D66" s="139"/>
      <c r="E66" s="145">
        <f>+資金ベース収支予算書内訳付き!K65</f>
        <v>0</v>
      </c>
      <c r="F66" s="162"/>
      <c r="G66" s="166"/>
      <c r="H66" s="162" t="s">
        <v>138</v>
      </c>
      <c r="I66" s="162"/>
      <c r="J66" s="174"/>
      <c r="K66" s="168">
        <v>0</v>
      </c>
    </row>
    <row r="67" spans="1:13" ht="12" customHeight="1" x14ac:dyDescent="0.2">
      <c r="A67" s="138"/>
      <c r="B67" s="139"/>
      <c r="C67" s="139"/>
      <c r="D67" s="139" t="s">
        <v>139</v>
      </c>
      <c r="E67" s="145">
        <f>+資金ベース収支予算書内訳付き!K66</f>
        <v>0</v>
      </c>
      <c r="F67" s="162"/>
      <c r="G67" s="175"/>
      <c r="H67" s="176" t="s">
        <v>59</v>
      </c>
      <c r="I67" s="176"/>
      <c r="J67" s="176"/>
      <c r="K67" s="177">
        <f>K65-K66</f>
        <v>0</v>
      </c>
    </row>
    <row r="68" spans="1:13" ht="12.6" customHeight="1" x14ac:dyDescent="0.2">
      <c r="A68" s="138"/>
      <c r="B68" s="139"/>
      <c r="C68" s="139"/>
      <c r="D68" s="156" t="s">
        <v>140</v>
      </c>
      <c r="E68" s="149">
        <f>+資金ベース収支予算書内訳付き!K67</f>
        <v>0</v>
      </c>
      <c r="F68" s="162"/>
      <c r="G68" s="163"/>
      <c r="H68" s="171" t="s">
        <v>60</v>
      </c>
      <c r="I68" s="171"/>
      <c r="J68" s="171"/>
      <c r="K68" s="173">
        <v>0</v>
      </c>
    </row>
    <row r="69" spans="1:13" ht="12.6" customHeight="1" x14ac:dyDescent="0.2">
      <c r="A69" s="138"/>
      <c r="B69" s="139"/>
      <c r="C69" s="139"/>
      <c r="D69" s="139" t="s">
        <v>141</v>
      </c>
      <c r="E69" s="145">
        <f>E58+E63-E68</f>
        <v>-1798800</v>
      </c>
      <c r="F69" s="162"/>
      <c r="G69" s="175"/>
      <c r="H69" s="164" t="s">
        <v>142</v>
      </c>
      <c r="I69" s="164"/>
      <c r="J69" s="178"/>
      <c r="K69" s="145">
        <f>K63+K67+K68</f>
        <v>-1798800</v>
      </c>
    </row>
    <row r="70" spans="1:13" ht="12.6" customHeight="1" x14ac:dyDescent="0.2">
      <c r="A70" s="138"/>
      <c r="B70" s="139"/>
      <c r="C70" s="139" t="s">
        <v>143</v>
      </c>
      <c r="D70" s="155"/>
      <c r="E70" s="66">
        <f>資金ベース収支予算書内訳付き!K69</f>
        <v>48857785</v>
      </c>
      <c r="G70" s="138"/>
      <c r="H70" s="139" t="s">
        <v>144</v>
      </c>
      <c r="I70" s="139"/>
      <c r="J70" s="157"/>
      <c r="K70" s="66">
        <f>財産目録!E22</f>
        <v>48857785</v>
      </c>
    </row>
    <row r="71" spans="1:13" ht="12.6" customHeight="1" x14ac:dyDescent="0.2">
      <c r="A71" s="138"/>
      <c r="B71" s="139"/>
      <c r="C71" s="139" t="s">
        <v>145</v>
      </c>
      <c r="D71" s="155"/>
      <c r="E71" s="66">
        <f>E69+E70</f>
        <v>47058985</v>
      </c>
      <c r="G71" s="138"/>
      <c r="H71" s="139" t="s">
        <v>146</v>
      </c>
      <c r="I71" s="139"/>
      <c r="J71" s="157"/>
      <c r="K71" s="66">
        <f>K69+K70</f>
        <v>47058985</v>
      </c>
    </row>
    <row r="72" spans="1:13" ht="12" customHeight="1" x14ac:dyDescent="0.2">
      <c r="D72" s="36"/>
      <c r="E72" s="36"/>
      <c r="G72" s="103" t="s">
        <v>147</v>
      </c>
      <c r="H72" s="104"/>
      <c r="I72" s="104"/>
      <c r="J72" s="158"/>
      <c r="K72" s="98"/>
      <c r="M72" s="32"/>
    </row>
    <row r="73" spans="1:13" ht="12.6" customHeight="1" x14ac:dyDescent="0.2">
      <c r="D73" s="159"/>
      <c r="E73" s="159"/>
      <c r="G73" s="138"/>
      <c r="H73" s="139" t="s">
        <v>148</v>
      </c>
      <c r="I73" s="139"/>
      <c r="J73" s="155"/>
      <c r="K73" s="87">
        <v>0</v>
      </c>
    </row>
    <row r="74" spans="1:13" ht="12.6" customHeight="1" x14ac:dyDescent="0.2">
      <c r="D74" s="160"/>
      <c r="G74" s="138"/>
      <c r="H74" s="139" t="s">
        <v>149</v>
      </c>
      <c r="I74" s="139"/>
      <c r="J74" s="155"/>
      <c r="K74" s="161">
        <v>0</v>
      </c>
    </row>
    <row r="75" spans="1:13" ht="12.6" customHeight="1" x14ac:dyDescent="0.2">
      <c r="D75" s="22"/>
      <c r="E75" s="22"/>
      <c r="G75" s="138"/>
      <c r="H75" s="139" t="s">
        <v>150</v>
      </c>
      <c r="I75" s="139"/>
      <c r="J75" s="155"/>
      <c r="K75" s="161">
        <v>0</v>
      </c>
    </row>
    <row r="76" spans="1:13" ht="12.6" customHeight="1" x14ac:dyDescent="0.2">
      <c r="D76" s="22"/>
      <c r="E76" s="22"/>
      <c r="G76" s="103" t="s">
        <v>151</v>
      </c>
      <c r="H76" s="104"/>
      <c r="I76" s="104"/>
      <c r="J76" s="158"/>
      <c r="K76" s="271">
        <f>SUM(K71,K75)</f>
        <v>47058985</v>
      </c>
    </row>
    <row r="77" spans="1:13" ht="12.6" customHeight="1" x14ac:dyDescent="0.2">
      <c r="D77" s="22"/>
      <c r="E77" s="22"/>
      <c r="J77" s="160"/>
    </row>
    <row r="78" spans="1:13" ht="12.6" customHeight="1" x14ac:dyDescent="0.2">
      <c r="D78" s="22"/>
      <c r="E78" s="22"/>
    </row>
    <row r="79" spans="1:13" ht="12.6" customHeight="1" x14ac:dyDescent="0.2">
      <c r="D79" s="22"/>
      <c r="E79" s="22"/>
    </row>
    <row r="80" spans="1:13" ht="12.6" customHeight="1" x14ac:dyDescent="0.2">
      <c r="D80" s="22"/>
      <c r="E80" s="22"/>
    </row>
    <row r="81" spans="1:15" ht="12.6" customHeight="1" x14ac:dyDescent="0.2">
      <c r="D81" s="22"/>
      <c r="E81" s="22"/>
    </row>
    <row r="82" spans="1:15" ht="12.6" customHeight="1" x14ac:dyDescent="0.2">
      <c r="D82" s="22"/>
      <c r="E82" s="22"/>
    </row>
    <row r="83" spans="1:15" ht="12.6" customHeight="1" x14ac:dyDescent="0.2">
      <c r="D83" s="22"/>
      <c r="E83" s="22"/>
    </row>
    <row r="84" spans="1:15" ht="12.6" customHeight="1" x14ac:dyDescent="0.2">
      <c r="D84" s="22"/>
      <c r="E84" s="22"/>
    </row>
    <row r="85" spans="1:15" s="32" customFormat="1" ht="12.6" customHeight="1" x14ac:dyDescent="0.2">
      <c r="A85" s="22"/>
      <c r="B85" s="22"/>
      <c r="C85" s="22"/>
      <c r="D85" s="22"/>
      <c r="E85" s="22"/>
      <c r="G85" s="22"/>
      <c r="H85" s="22"/>
      <c r="I85" s="22"/>
      <c r="J85" s="22"/>
      <c r="K85" s="22"/>
      <c r="L85" s="22"/>
      <c r="M85" s="22"/>
      <c r="N85" s="22"/>
      <c r="O85" s="22"/>
    </row>
    <row r="86" spans="1:15" s="32" customFormat="1" ht="12.6" customHeight="1" x14ac:dyDescent="0.2">
      <c r="A86" s="22"/>
      <c r="B86" s="22"/>
      <c r="C86" s="22"/>
      <c r="D86" s="22"/>
      <c r="E86" s="22"/>
      <c r="G86" s="22"/>
      <c r="H86" s="22"/>
      <c r="I86" s="22"/>
      <c r="J86" s="22"/>
      <c r="K86" s="22"/>
      <c r="L86" s="22"/>
      <c r="M86" s="22"/>
      <c r="N86" s="22"/>
      <c r="O86" s="22"/>
    </row>
    <row r="87" spans="1:15" s="32" customFormat="1" ht="12.6" customHeight="1" x14ac:dyDescent="0.2">
      <c r="A87" s="22"/>
      <c r="B87" s="22"/>
      <c r="C87" s="22"/>
      <c r="D87" s="22"/>
      <c r="E87" s="22"/>
      <c r="G87" s="22"/>
      <c r="H87" s="22"/>
      <c r="I87" s="22"/>
      <c r="J87" s="22"/>
      <c r="K87" s="22"/>
      <c r="L87" s="22"/>
      <c r="M87" s="22"/>
      <c r="N87" s="22"/>
      <c r="O87" s="22"/>
    </row>
    <row r="88" spans="1:15" s="32" customFormat="1" ht="12.6" customHeight="1" x14ac:dyDescent="0.2">
      <c r="A88" s="22"/>
      <c r="B88" s="22"/>
      <c r="C88" s="22"/>
      <c r="D88" s="33"/>
      <c r="G88" s="22"/>
      <c r="H88" s="22"/>
      <c r="I88" s="22"/>
      <c r="J88" s="22"/>
      <c r="K88" s="22"/>
      <c r="L88" s="22"/>
      <c r="M88" s="22"/>
      <c r="N88" s="22"/>
      <c r="O88" s="22"/>
    </row>
    <row r="89" spans="1:15" s="32" customFormat="1" ht="12.6" customHeight="1" x14ac:dyDescent="0.2">
      <c r="A89" s="22"/>
      <c r="B89" s="22"/>
      <c r="C89" s="22"/>
      <c r="D89" s="33"/>
      <c r="G89" s="22"/>
      <c r="H89" s="22"/>
      <c r="I89" s="22"/>
      <c r="J89" s="22"/>
      <c r="K89" s="22"/>
      <c r="L89" s="22"/>
      <c r="M89" s="22"/>
      <c r="N89" s="22"/>
      <c r="O89" s="22"/>
    </row>
    <row r="90" spans="1:15" s="32" customFormat="1" ht="12.6" customHeight="1" x14ac:dyDescent="0.2">
      <c r="A90" s="22"/>
      <c r="B90" s="22"/>
      <c r="C90" s="22"/>
      <c r="D90" s="33"/>
      <c r="G90" s="22"/>
      <c r="H90" s="22"/>
      <c r="I90" s="22"/>
      <c r="J90" s="22"/>
      <c r="K90" s="22"/>
      <c r="L90" s="22"/>
      <c r="M90" s="22"/>
      <c r="N90" s="22"/>
      <c r="O90" s="22"/>
    </row>
  </sheetData>
  <mergeCells count="13">
    <mergeCell ref="C51:D51"/>
    <mergeCell ref="I51:J51"/>
    <mergeCell ref="A7:D7"/>
    <mergeCell ref="G7:J7"/>
    <mergeCell ref="I26:J26"/>
    <mergeCell ref="C33:D33"/>
    <mergeCell ref="I33:J33"/>
    <mergeCell ref="A3:E3"/>
    <mergeCell ref="G3:K3"/>
    <mergeCell ref="A4:E4"/>
    <mergeCell ref="G4:K4"/>
    <mergeCell ref="A5:E5"/>
    <mergeCell ref="G5:K5"/>
  </mergeCells>
  <phoneticPr fontId="33"/>
  <pageMargins left="0.25" right="0.25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財産目録</vt:lpstr>
      <vt:lpstr>貸借対照表</vt:lpstr>
      <vt:lpstr>収支予算書</vt:lpstr>
      <vt:lpstr>資金ベース収支予算書内訳付き</vt:lpstr>
      <vt:lpstr>損益ベース予算書</vt:lpstr>
      <vt:lpstr>収支予算書!Print_Area</vt:lpstr>
      <vt:lpstr>収支予算書!Print_Titles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masashi</dc:creator>
  <cp:lastModifiedBy>（有）森山建設 .</cp:lastModifiedBy>
  <cp:lastPrinted>2023-11-01T16:26:05Z</cp:lastPrinted>
  <dcterms:created xsi:type="dcterms:W3CDTF">2006-07-07T02:39:50Z</dcterms:created>
  <dcterms:modified xsi:type="dcterms:W3CDTF">2025-12-05T14:32:02Z</dcterms:modified>
</cp:coreProperties>
</file>