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81903\Dropbox\2025渉外\sho03ryk01\siryou\original\"/>
    </mc:Choice>
  </mc:AlternateContent>
  <xr:revisionPtr revIDLastSave="0" documentId="13_ncr:1_{CBB618DE-E4CD-49EC-8D9D-DDC3783182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年間登録料一括預り金収支予算" sheetId="1" r:id="rId1"/>
    <sheet name=" " sheetId="5" r:id="rId2"/>
  </sheets>
  <definedNames>
    <definedName name="_xlnm.Print_Area" localSheetId="1">' '!$A$1:$K$38</definedName>
    <definedName name="_xlnm.Print_Area" localSheetId="0">'2025年度年間登録料一括預り金収支予算'!$A$1:$J$23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" i="1" l="1"/>
  <c r="H22" i="1"/>
  <c r="H21" i="1"/>
  <c r="E6" i="1"/>
  <c r="C6" i="1" s="1"/>
  <c r="C7" i="1" s="1"/>
  <c r="G22" i="1"/>
  <c r="G23" i="1"/>
  <c r="H23" i="1" s="1"/>
  <c r="G24" i="1"/>
  <c r="H24" i="1" s="1"/>
  <c r="G25" i="1"/>
  <c r="G21" i="1"/>
  <c r="I26" i="1"/>
  <c r="C12" i="1" s="1"/>
  <c r="A34" i="5"/>
  <c r="J30" i="5"/>
  <c r="C11" i="5" s="1"/>
  <c r="F30" i="5"/>
  <c r="H29" i="5"/>
  <c r="I29" i="5"/>
  <c r="H28" i="5"/>
  <c r="I28" i="5"/>
  <c r="H27" i="5"/>
  <c r="I27" i="5"/>
  <c r="H26" i="5"/>
  <c r="I26" i="5"/>
  <c r="H25" i="5"/>
  <c r="I25" i="5" s="1"/>
  <c r="H24" i="5"/>
  <c r="I24" i="5"/>
  <c r="H23" i="5"/>
  <c r="I23" i="5" s="1"/>
  <c r="H22" i="5"/>
  <c r="I22" i="5"/>
  <c r="H21" i="5"/>
  <c r="I21" i="5"/>
  <c r="H20" i="5"/>
  <c r="I20" i="5"/>
  <c r="H30" i="5" l="1"/>
  <c r="I30" i="5"/>
  <c r="C10" i="5"/>
  <c r="H8" i="5"/>
  <c r="E34" i="5"/>
  <c r="E35" i="5" s="1"/>
  <c r="G26" i="1"/>
  <c r="H26" i="1" s="1"/>
  <c r="C6" i="5" l="1"/>
  <c r="C7" i="5" s="1"/>
  <c r="C12" i="5" s="1"/>
  <c r="E38" i="5"/>
  <c r="C15" i="5"/>
  <c r="C13" i="5"/>
  <c r="C11" i="1"/>
  <c r="C13" i="1" s="1"/>
  <c r="C14" i="1" s="1"/>
  <c r="C16" i="1" l="1"/>
  <c r="E13" i="1" s="1"/>
</calcChain>
</file>

<file path=xl/sharedStrings.xml><?xml version="1.0" encoding="utf-8"?>
<sst xmlns="http://schemas.openxmlformats.org/spreadsheetml/2006/main" count="104" uniqueCount="79">
  <si>
    <t>担  当　会員交流渉外委員会</t>
    <rPh sb="5" eb="7">
      <t>カイイン</t>
    </rPh>
    <rPh sb="7" eb="9">
      <t>コウリュウ</t>
    </rPh>
    <rPh sb="9" eb="11">
      <t>ショウガイ</t>
    </rPh>
    <phoneticPr fontId="26"/>
  </si>
  <si>
    <t>収入の部</t>
  </si>
  <si>
    <t>勘定科目</t>
  </si>
  <si>
    <t>予  算</t>
  </si>
  <si>
    <t>決  算</t>
  </si>
  <si>
    <t>備          考</t>
  </si>
  <si>
    <t>期首繰越金</t>
    <rPh sb="0" eb="2">
      <t>キシュ</t>
    </rPh>
    <rPh sb="2" eb="4">
      <t>クリコシ</t>
    </rPh>
    <rPh sb="4" eb="5">
      <t>キン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</si>
  <si>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</si>
  <si>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収  入  合  計</t>
  </si>
  <si>
    <t>勘定科目</t>
    <rPh sb="0" eb="2">
      <t>カンジョウ</t>
    </rPh>
    <rPh sb="2" eb="4">
      <t>カモク</t>
    </rPh>
    <phoneticPr fontId="26"/>
  </si>
  <si>
    <t>事業費登録料</t>
    <rPh sb="0" eb="3">
      <t>ジギョウヒ</t>
    </rPh>
    <rPh sb="3" eb="5">
      <t>トウロク</t>
    </rPh>
    <rPh sb="5" eb="6">
      <t>リョウ</t>
    </rPh>
    <phoneticPr fontId="26"/>
  </si>
  <si>
    <t>公式事業年間スケジュールご参照</t>
    <rPh sb="0" eb="2">
      <t>コウシキ</t>
    </rPh>
    <rPh sb="2" eb="4">
      <t>ジギョウ</t>
    </rPh>
    <rPh sb="4" eb="6">
      <t>ネンカン</t>
    </rPh>
    <rPh sb="13" eb="15">
      <t>サンショウ</t>
    </rPh>
    <phoneticPr fontId="26"/>
  </si>
  <si>
    <t>振込み手数料</t>
    <rPh sb="0" eb="2">
      <t>フリコ</t>
    </rPh>
    <rPh sb="3" eb="6">
      <t>テスウリョウ</t>
    </rPh>
    <phoneticPr fontId="26"/>
  </si>
  <si>
    <t>予    備    費</t>
  </si>
  <si>
    <t>支  出  小  計</t>
  </si>
  <si>
    <t>剰    余    金</t>
  </si>
  <si>
    <t>支  出  合  計</t>
  </si>
  <si>
    <t>公式事業年間スケジュール</t>
    <rPh sb="0" eb="2">
      <t>コウシキ</t>
    </rPh>
    <rPh sb="2" eb="4">
      <t>ジギョウ</t>
    </rPh>
    <rPh sb="4" eb="6">
      <t>ネンカン</t>
    </rPh>
    <phoneticPr fontId="26"/>
  </si>
  <si>
    <t>年　月　日</t>
    <rPh sb="0" eb="1">
      <t>トシ</t>
    </rPh>
    <rPh sb="2" eb="3">
      <t>ツキ</t>
    </rPh>
    <rPh sb="4" eb="5">
      <t>ヒ</t>
    </rPh>
    <phoneticPr fontId="26"/>
  </si>
  <si>
    <t>事業名（場所）</t>
    <rPh sb="0" eb="2">
      <t>ジギョウ</t>
    </rPh>
    <rPh sb="2" eb="3">
      <t>メイ</t>
    </rPh>
    <rPh sb="4" eb="6">
      <t>バショ</t>
    </rPh>
    <phoneticPr fontId="26"/>
  </si>
  <si>
    <t>登録料</t>
    <rPh sb="0" eb="2">
      <t>トウロク</t>
    </rPh>
    <rPh sb="2" eb="3">
      <t>リョウ</t>
    </rPh>
    <phoneticPr fontId="26"/>
  </si>
  <si>
    <t>人数</t>
    <rPh sb="0" eb="2">
      <t>ニンズウ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</si>
  <si>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</si>
  <si>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京都会議</t>
    <rPh sb="0" eb="2">
      <t>キョウト</t>
    </rPh>
    <rPh sb="2" eb="4">
      <t>カイギ</t>
    </rPh>
    <phoneticPr fontId="26"/>
  </si>
  <si>
    <t>サマーコンファレンス（横浜）</t>
    <rPh sb="11" eb="13">
      <t>ヨコハマ</t>
    </rPh>
    <phoneticPr fontId="26"/>
  </si>
  <si>
    <t>合　　計</t>
    <rPh sb="0" eb="1">
      <t>ゴウ</t>
    </rPh>
    <rPh sb="3" eb="4">
      <t>ケイ</t>
    </rPh>
    <phoneticPr fontId="26"/>
  </si>
  <si>
    <t>期首会員数</t>
    <rPh sb="0" eb="2">
      <t>キシュ</t>
    </rPh>
    <rPh sb="2" eb="4">
      <t>カイイン</t>
    </rPh>
    <rPh sb="4" eb="5">
      <t>スウ</t>
    </rPh>
    <phoneticPr fontId="26"/>
  </si>
  <si>
    <t>正会員一人当たり</t>
    <rPh sb="0" eb="3">
      <t>セイカイイン</t>
    </rPh>
    <rPh sb="3" eb="5">
      <t>ヒトリ</t>
    </rPh>
    <rPh sb="5" eb="6">
      <t>ア</t>
    </rPh>
    <phoneticPr fontId="26"/>
  </si>
  <si>
    <t>備考</t>
    <rPh sb="0" eb="2">
      <t>ビコウ</t>
    </rPh>
    <phoneticPr fontId="26"/>
  </si>
  <si>
    <t>全員登録</t>
    <rPh sb="0" eb="2">
      <t>ゼンイン</t>
    </rPh>
    <rPh sb="2" eb="4">
      <t>トウロク</t>
    </rPh>
    <phoneticPr fontId="26"/>
  </si>
  <si>
    <t>支出の部</t>
    <phoneticPr fontId="26"/>
  </si>
  <si>
    <t>年間登録料一括預かり金として、正会員より</t>
    <phoneticPr fontId="26"/>
  </si>
  <si>
    <t>／人徴収させて頂きたい。</t>
    <phoneticPr fontId="26"/>
  </si>
  <si>
    <t>振込手数料</t>
    <rPh sb="0" eb="2">
      <t>フリコミ</t>
    </rPh>
    <rPh sb="2" eb="5">
      <t>テスウリョウ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</si>
  <si>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</si>
  <si>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賀詞交歓会</t>
    <rPh sb="0" eb="5">
      <t>ガシコウカンカイ</t>
    </rPh>
    <phoneticPr fontId="26"/>
  </si>
  <si>
    <t>東海フォーラム（愛知）</t>
    <rPh sb="0" eb="2">
      <t>トウカイ</t>
    </rPh>
    <phoneticPr fontId="26"/>
  </si>
  <si>
    <t>全国大会（奈良）</t>
    <rPh sb="0" eb="2">
      <t>ゼンコク</t>
    </rPh>
    <rPh sb="2" eb="4">
      <t>タイカイ</t>
    </rPh>
    <phoneticPr fontId="26"/>
  </si>
  <si>
    <t>ＪＣＩ世界会議（リオデジャネイロ）</t>
    <rPh sb="3" eb="5">
      <t>セカイ</t>
    </rPh>
    <rPh sb="5" eb="7">
      <t>カイギ</t>
    </rPh>
    <phoneticPr fontId="26"/>
  </si>
  <si>
    <t>2013年1月17日～20日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</si>
  <si>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2013年7月20日～21日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</si>
  <si>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2013年6月22日～25日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</si>
  <si>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2013年７月予定</t>
    <rPh sb="4" eb="5">
      <t>ネン</t>
    </rPh>
    <rPh sb="6" eb="7">
      <t>ガツ</t>
    </rPh>
    <rPh sb="7" eb="9">
      <t>ヨテイ</t>
    </rPh>
    <phoneticPr fontId="26"/>
  </si>
  <si>
    <t>2013年9月予定</t>
    <rPh sb="4" eb="5">
      <t>ネン</t>
    </rPh>
    <rPh sb="6" eb="7">
      <t>ガツ</t>
    </rPh>
    <rPh sb="7" eb="9">
      <t>ヨテイ</t>
    </rPh>
    <phoneticPr fontId="26"/>
  </si>
  <si>
    <t>2013年未定</t>
    <rPh sb="4" eb="5">
      <t>ネン</t>
    </rPh>
    <rPh sb="5" eb="7">
      <t>ミテイ</t>
    </rPh>
    <phoneticPr fontId="26"/>
  </si>
  <si>
    <t>2013年10月3日～10月6日</t>
    <rPh sb="4" eb="5">
      <t>ネン</t>
    </rPh>
    <rPh sb="7" eb="8">
      <t>ガツ</t>
    </rPh>
    <rPh sb="9" eb="10">
      <t>ニチ</t>
    </rPh>
    <rPh sb="13" eb="14">
      <t>ガツ</t>
    </rPh>
    <rPh sb="15" eb="16">
      <t>ニチ</t>
    </rPh>
    <phoneticPr fontId="26"/>
  </si>
  <si>
    <t>2013年11月5日～11月10日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6"/>
  </si>
  <si>
    <t>ASPAC（韓国・光州）</t>
    <rPh sb="9" eb="10">
      <t>ヒカリ</t>
    </rPh>
    <rPh sb="10" eb="11">
      <t>シュウ</t>
    </rPh>
    <phoneticPr fontId="26"/>
  </si>
  <si>
    <t>2013年度年間登録料一括預かり金　収支予算　（案）</t>
    <rPh sb="4" eb="6">
      <t>ネンド</t>
    </rPh>
    <rPh sb="6" eb="8">
      <t>ネンカン</t>
    </rPh>
    <rPh sb="8" eb="10">
      <t>トウロク</t>
    </rPh>
    <rPh sb="10" eb="11">
      <t>リョウ</t>
    </rPh>
    <rPh sb="11" eb="13">
      <t>イッカツ</t>
    </rPh>
    <rPh sb="13" eb="14">
      <t>アズ</t>
    </rPh>
    <rPh sb="16" eb="17">
      <t>キン</t>
    </rPh>
    <phoneticPr fontId="26"/>
  </si>
  <si>
    <t>三重ブロック協議会会員大会（志摩）</t>
    <rPh sb="0" eb="2">
      <t>ミエ</t>
    </rPh>
    <rPh sb="6" eb="9">
      <t>キョウギカイ</t>
    </rPh>
    <rPh sb="9" eb="11">
      <t>カイイン</t>
    </rPh>
    <rPh sb="11" eb="13">
      <t>タイカイ</t>
    </rPh>
    <rPh sb="14" eb="16">
      <t>シマ</t>
    </rPh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</si>
  <si>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アイ</t>
    </rPh>
    <rPh sb="10" eb="12">
      <t>コクサイ</t>
    </rPh>
    <rPh sb="12" eb="14">
      <t>コウリュウ</t>
    </rPh>
    <rPh sb="15" eb="17">
      <t>ヨッカ</t>
    </rPh>
    <rPh sb="17" eb="18">
      <t>イチ</t>
    </rPh>
    <phoneticPr fontId="26"/>
  </si>
  <si>
    <t>全国大会（奈良）懇親会</t>
    <rPh sb="0" eb="2">
      <t>ゼンコク</t>
    </rPh>
    <rPh sb="2" eb="4">
      <t>タイカイ</t>
    </rPh>
    <rPh sb="8" eb="11">
      <t>コンシンカイ</t>
    </rPh>
    <phoneticPr fontId="26"/>
  </si>
  <si>
    <t>6回×@840円</t>
    <phoneticPr fontId="26"/>
  </si>
  <si>
    <t>91名×34,000円</t>
    <rPh sb="2" eb="3">
      <t>メイ</t>
    </rPh>
    <rPh sb="10" eb="11">
      <t>エン</t>
    </rPh>
    <phoneticPr fontId="26"/>
  </si>
  <si>
    <t>振込手数料</t>
    <rPh sb="0" eb="2">
      <t>フリコ</t>
    </rPh>
    <rPh sb="2" eb="5">
      <t>テスウリョウ</t>
    </rPh>
    <phoneticPr fontId="26"/>
  </si>
  <si>
    <t>開催月</t>
    <rPh sb="0" eb="2">
      <t>カイサイ</t>
    </rPh>
    <rPh sb="2" eb="3">
      <t>ツキ</t>
    </rPh>
    <phoneticPr fontId="26"/>
  </si>
  <si>
    <t>合計</t>
    <rPh sb="0" eb="1">
      <t>ゴウ</t>
    </rPh>
    <rPh sb="1" eb="2">
      <t>ケイ</t>
    </rPh>
    <phoneticPr fontId="26"/>
  </si>
  <si>
    <t>収入合計</t>
    <phoneticPr fontId="26"/>
  </si>
  <si>
    <t>予備費</t>
    <phoneticPr fontId="26"/>
  </si>
  <si>
    <t>支出小計</t>
    <phoneticPr fontId="26"/>
  </si>
  <si>
    <t>剰余金</t>
    <phoneticPr fontId="26"/>
  </si>
  <si>
    <t>支出合計</t>
    <phoneticPr fontId="26"/>
  </si>
  <si>
    <t>収入の部</t>
    <rPh sb="0" eb="2">
      <t>シュウニュウ</t>
    </rPh>
    <rPh sb="3" eb="4">
      <t>ブ</t>
    </rPh>
    <phoneticPr fontId="26"/>
  </si>
  <si>
    <t>支出の部</t>
    <phoneticPr fontId="26"/>
  </si>
  <si>
    <t>×</t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</si>
  <si>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</si>
  <si>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</si>
  <si>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</si>
  <si>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6月</t>
    <rPh sb="1" eb="2">
      <t>ガツ</t>
    </rPh>
    <phoneticPr fontId="26"/>
  </si>
  <si>
    <t>一括預かり金支出事業年間スケジュール</t>
    <rPh sb="6" eb="8">
      <t>シシュツ</t>
    </rPh>
    <rPh sb="14" eb="16">
      <t>ジギョウ</t>
    </rPh>
    <rPh sb="16" eb="18">
      <t>ネンカンキサイ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</si>
  <si>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</si>
  <si>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期首会員予定数：2024/11/11時点</t>
    <phoneticPr fontId="26"/>
  </si>
  <si>
    <t>2025年度年間登録料一括預かり金　収支予算　（案）</t>
    <phoneticPr fontId="26"/>
  </si>
  <si>
    <t>渉外委員会</t>
    <rPh sb="0" eb="2">
      <t>ショウガイ</t>
    </rPh>
    <rPh sb="2" eb="5">
      <t>イインカイ</t>
    </rPh>
    <phoneticPr fontId="26"/>
  </si>
  <si>
    <t>ASPAC（モンゴル）</t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</si>
  <si>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</si>
  <si>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</si>
  <si>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</si>
  <si>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8月</t>
    <rPh sb="1" eb="2">
      <t>ガツ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</si>
</sst>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-&quot;"/>
    <numFmt numFmtId="177" formatCode="General&quot;名&quot;"/>
    <numFmt numFmtId="178" formatCode="#,##0_ &quot;円&quot;"/>
    <numFmt numFmtId="179" formatCode="0_ &quot;回×@735円&quot;"/>
    <numFmt numFmtId="180" formatCode="#,##0_ "/>
  </numFmts>
  <fonts count="3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color theme="0"/>
      <name val="ＭＳ 明朝"/>
      <family val="1"/>
      <charset val="128"/>
    </font>
    <font>
      <sz val="12"/>
      <color theme="0"/>
      <name val="ＭＳ ゴシック"/>
      <family val="3"/>
      <charset val="128"/>
    </font>
    <font>
      <sz val="12"/>
      <color theme="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7" fillId="0" borderId="0" xfId="122" applyFont="1" applyAlignment="1">
      <alignment vertical="center"/>
    </xf>
    <xf numFmtId="0" fontId="28" fillId="0" borderId="0" xfId="122" applyFont="1" applyAlignment="1">
      <alignment vertical="center"/>
    </xf>
    <xf numFmtId="0" fontId="29" fillId="0" borderId="0" xfId="122" applyFont="1" applyAlignment="1">
      <alignment vertical="center"/>
    </xf>
    <xf numFmtId="0" fontId="29" fillId="24" borderId="0" xfId="122" applyFont="1" applyFill="1" applyAlignment="1">
      <alignment vertical="center"/>
    </xf>
    <xf numFmtId="180" fontId="29" fillId="0" borderId="0" xfId="122" applyNumberFormat="1" applyFont="1" applyAlignment="1">
      <alignment vertical="center"/>
    </xf>
    <xf numFmtId="38" fontId="29" fillId="0" borderId="0" xfId="53" applyFont="1" applyBorder="1" applyAlignment="1">
      <alignment vertical="center"/>
    </xf>
    <xf numFmtId="177" fontId="29" fillId="0" borderId="0" xfId="122" applyNumberFormat="1" applyFont="1" applyAlignment="1">
      <alignment horizontal="left" vertical="center"/>
    </xf>
    <xf numFmtId="177" fontId="29" fillId="0" borderId="0" xfId="122" applyNumberFormat="1" applyFont="1" applyAlignment="1">
      <alignment vertical="center"/>
    </xf>
    <xf numFmtId="178" fontId="29" fillId="0" borderId="0" xfId="53" applyNumberFormat="1" applyFont="1" applyBorder="1" applyAlignment="1">
      <alignment horizontal="right" vertical="center"/>
    </xf>
    <xf numFmtId="178" fontId="29" fillId="0" borderId="0" xfId="122" applyNumberFormat="1" applyFont="1" applyAlignment="1">
      <alignment horizontal="right" vertical="center"/>
    </xf>
    <xf numFmtId="178" fontId="29" fillId="0" borderId="0" xfId="122" applyNumberFormat="1" applyFont="1" applyAlignment="1">
      <alignment horizontal="center" vertical="center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centerContinuous" vertical="center"/>
    </xf>
    <xf numFmtId="3" fontId="29" fillId="0" borderId="0" xfId="122" applyNumberFormat="1" applyFont="1" applyAlignment="1">
      <alignment horizontal="centerContinuous" vertical="center"/>
    </xf>
    <xf numFmtId="38" fontId="29" fillId="24" borderId="0" xfId="122" applyNumberFormat="1" applyFont="1" applyFill="1" applyAlignment="1">
      <alignment vertical="center"/>
    </xf>
    <xf numFmtId="38" fontId="29" fillId="0" borderId="0" xfId="122" applyNumberFormat="1" applyFont="1" applyAlignment="1">
      <alignment vertical="center"/>
    </xf>
    <xf numFmtId="0" fontId="29" fillId="24" borderId="0" xfId="122" applyFont="1" applyFill="1" applyAlignment="1">
      <alignment horizontal="center" vertical="center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left" vertical="center" shrinkToFit="1"/>
    </xf>
    <xf numFmtId="38" fontId="29" fillId="0" borderId="0" xfId="53" applyFont="1" applyFill="1" applyBorder="1" applyAlignment="1">
      <alignment vertical="center" shrinkToFit="1"/>
    </xf>
    <xf numFmtId="38" fontId="29" fillId="24" borderId="0" xfId="53" applyFont="1" applyFill="1" applyBorder="1" applyAlignment="1">
      <alignment vertical="center" shrinkToFit="1"/>
    </xf>
    <xf numFmtId="38" fontId="29" fillId="0" borderId="0" xfId="53" applyFont="1" applyFill="1" applyBorder="1" applyAlignment="1">
      <alignment horizontal="right" vertical="center" shrinkToFit="1"/>
    </xf>
    <xf numFmtId="0" fontId="29" fillId="0" borderId="0" xfId="122" applyFont="1" applyAlignment="1">
      <alignment vertical="center" shrinkToFit="1"/>
    </xf>
    <xf numFmtId="0" fontId="29" fillId="24" borderId="0" xfId="122" applyFont="1" applyFill="1" applyAlignment="1">
      <alignment vertical="center" shrinkToFit="1"/>
    </xf>
    <xf numFmtId="31" fontId="29" fillId="24" borderId="0" xfId="122" applyNumberFormat="1" applyFont="1" applyFill="1" applyAlignment="1">
      <alignment horizontal="left" vertical="center" shrinkToFit="1"/>
    </xf>
    <xf numFmtId="38" fontId="29" fillId="0" borderId="0" xfId="122" applyNumberFormat="1" applyFont="1" applyAlignment="1">
      <alignment vertical="center" shrinkToFit="1"/>
    </xf>
    <xf numFmtId="38" fontId="29" fillId="24" borderId="0" xfId="122" applyNumberFormat="1" applyFont="1" applyFill="1" applyAlignment="1">
      <alignment vertical="center" shrinkToFit="1"/>
    </xf>
    <xf numFmtId="38" fontId="29" fillId="0" borderId="0" xfId="122" applyNumberFormat="1" applyFont="1" applyAlignment="1">
      <alignment horizontal="right" vertical="center" shrinkToFit="1"/>
    </xf>
    <xf numFmtId="0" fontId="30" fillId="0" borderId="12" xfId="122" applyFont="1" applyBorder="1" applyAlignment="1">
      <alignment horizontal="center" vertical="center"/>
    </xf>
    <xf numFmtId="0" fontId="30" fillId="0" borderId="0" xfId="122" applyFont="1" applyAlignment="1">
      <alignment vertical="center"/>
    </xf>
    <xf numFmtId="0" fontId="30" fillId="24" borderId="12" xfId="122" applyFont="1" applyFill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 shrinkToFit="1"/>
    </xf>
    <xf numFmtId="0" fontId="31" fillId="0" borderId="0" xfId="122" applyFont="1" applyAlignment="1">
      <alignment vertical="center"/>
    </xf>
    <xf numFmtId="38" fontId="30" fillId="24" borderId="12" xfId="122" applyNumberFormat="1" applyFont="1" applyFill="1" applyBorder="1" applyAlignment="1">
      <alignment vertical="center"/>
    </xf>
    <xf numFmtId="38" fontId="30" fillId="0" borderId="12" xfId="122" applyNumberFormat="1" applyFont="1" applyBorder="1" applyAlignment="1">
      <alignment vertical="center"/>
    </xf>
    <xf numFmtId="180" fontId="30" fillId="0" borderId="2" xfId="122" applyNumberFormat="1" applyFont="1" applyBorder="1" applyAlignment="1">
      <alignment horizontal="center" vertical="center"/>
    </xf>
    <xf numFmtId="180" fontId="30" fillId="0" borderId="2" xfId="122" applyNumberFormat="1" applyFont="1" applyBorder="1" applyAlignment="1">
      <alignment vertical="center"/>
    </xf>
    <xf numFmtId="180" fontId="30" fillId="0" borderId="16" xfId="122" applyNumberFormat="1" applyFont="1" applyBorder="1" applyAlignment="1">
      <alignment vertical="center"/>
    </xf>
    <xf numFmtId="0" fontId="30" fillId="24" borderId="0" xfId="122" applyFont="1" applyFill="1" applyAlignment="1">
      <alignment vertical="center"/>
    </xf>
    <xf numFmtId="180" fontId="30" fillId="0" borderId="0" xfId="122" applyNumberFormat="1" applyFont="1" applyAlignment="1">
      <alignment vertical="center"/>
    </xf>
    <xf numFmtId="38" fontId="30" fillId="0" borderId="0" xfId="53" applyFont="1" applyBorder="1" applyAlignment="1">
      <alignment vertical="center"/>
    </xf>
    <xf numFmtId="38" fontId="30" fillId="0" borderId="13" xfId="122" applyNumberFormat="1" applyFont="1" applyBorder="1" applyAlignment="1">
      <alignment vertical="center"/>
    </xf>
    <xf numFmtId="38" fontId="30" fillId="0" borderId="14" xfId="122" applyNumberFormat="1" applyFont="1" applyBorder="1" applyAlignment="1">
      <alignment vertical="center"/>
    </xf>
    <xf numFmtId="38" fontId="30" fillId="24" borderId="14" xfId="122" applyNumberFormat="1" applyFont="1" applyFill="1" applyBorder="1" applyAlignment="1">
      <alignment vertical="center"/>
    </xf>
    <xf numFmtId="38" fontId="30" fillId="0" borderId="18" xfId="60" applyFont="1" applyFill="1" applyBorder="1" applyAlignment="1">
      <alignment vertical="center" shrinkToFit="1"/>
    </xf>
    <xf numFmtId="38" fontId="30" fillId="24" borderId="18" xfId="60" applyFont="1" applyFill="1" applyBorder="1" applyAlignment="1">
      <alignment vertical="center" shrinkToFit="1"/>
    </xf>
    <xf numFmtId="38" fontId="30" fillId="25" borderId="18" xfId="60" applyFont="1" applyFill="1" applyBorder="1" applyAlignment="1">
      <alignment vertical="center" shrinkToFit="1"/>
    </xf>
    <xf numFmtId="0" fontId="30" fillId="0" borderId="18" xfId="0" applyFont="1" applyBorder="1">
      <alignment vertical="center"/>
    </xf>
    <xf numFmtId="38" fontId="30" fillId="0" borderId="18" xfId="0" applyNumberFormat="1" applyFont="1" applyBorder="1">
      <alignment vertical="center"/>
    </xf>
    <xf numFmtId="0" fontId="30" fillId="0" borderId="18" xfId="122" applyFont="1" applyBorder="1" applyAlignment="1">
      <alignment vertical="center" shrinkToFit="1"/>
    </xf>
    <xf numFmtId="31" fontId="30" fillId="25" borderId="18" xfId="122" applyNumberFormat="1" applyFont="1" applyFill="1" applyBorder="1" applyAlignment="1">
      <alignment horizontal="left" vertical="center" shrinkToFit="1"/>
    </xf>
    <xf numFmtId="38" fontId="30" fillId="0" borderId="18" xfId="53" applyFont="1" applyFill="1" applyBorder="1" applyAlignment="1">
      <alignment horizontal="right" vertical="center" shrinkToFit="1"/>
    </xf>
    <xf numFmtId="0" fontId="30" fillId="0" borderId="18" xfId="122" applyFont="1" applyBorder="1" applyAlignment="1">
      <alignment vertical="center"/>
    </xf>
    <xf numFmtId="0" fontId="30" fillId="0" borderId="18" xfId="122" applyFont="1" applyBorder="1" applyAlignment="1">
      <alignment horizontal="center" vertical="center" shrinkToFit="1"/>
    </xf>
    <xf numFmtId="0" fontId="30" fillId="0" borderId="0" xfId="122" applyFont="1" applyAlignment="1">
      <alignment horizontal="center" vertical="center" shrinkToFit="1"/>
    </xf>
    <xf numFmtId="0" fontId="30" fillId="0" borderId="0" xfId="122" applyFont="1" applyAlignment="1">
      <alignment horizontal="right" vertical="center"/>
    </xf>
    <xf numFmtId="177" fontId="30" fillId="0" borderId="0" xfId="122" applyNumberFormat="1" applyFont="1" applyAlignment="1">
      <alignment horizontal="left" vertical="center"/>
    </xf>
    <xf numFmtId="177" fontId="30" fillId="0" borderId="15" xfId="122" applyNumberFormat="1" applyFont="1" applyBorder="1" applyAlignment="1">
      <alignment horizontal="right" vertical="center"/>
    </xf>
    <xf numFmtId="38" fontId="30" fillId="24" borderId="13" xfId="122" applyNumberFormat="1" applyFont="1" applyFill="1" applyBorder="1" applyAlignment="1">
      <alignment vertical="center"/>
    </xf>
    <xf numFmtId="38" fontId="30" fillId="0" borderId="18" xfId="122" applyNumberFormat="1" applyFont="1" applyBorder="1" applyAlignment="1">
      <alignment vertical="center"/>
    </xf>
    <xf numFmtId="178" fontId="30" fillId="0" borderId="2" xfId="122" applyNumberFormat="1" applyFont="1" applyBorder="1" applyAlignment="1">
      <alignment vertical="center"/>
    </xf>
    <xf numFmtId="0" fontId="30" fillId="0" borderId="18" xfId="122" applyFont="1" applyBorder="1" applyAlignment="1">
      <alignment horizontal="left" vertical="center" shrinkToFit="1"/>
    </xf>
    <xf numFmtId="0" fontId="30" fillId="0" borderId="15" xfId="122" applyFont="1" applyBorder="1" applyAlignment="1">
      <alignment horizontal="center" vertical="center"/>
    </xf>
    <xf numFmtId="0" fontId="30" fillId="0" borderId="2" xfId="122" applyFont="1" applyBorder="1" applyAlignment="1">
      <alignment horizontal="center" vertical="center"/>
    </xf>
    <xf numFmtId="0" fontId="30" fillId="0" borderId="16" xfId="122" applyFont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/>
    </xf>
    <xf numFmtId="10" fontId="30" fillId="0" borderId="15" xfId="122" applyNumberFormat="1" applyFont="1" applyBorder="1" applyAlignment="1">
      <alignment horizontal="left" vertical="center"/>
    </xf>
    <xf numFmtId="10" fontId="30" fillId="0" borderId="2" xfId="122" applyNumberFormat="1" applyFont="1" applyBorder="1" applyAlignment="1">
      <alignment horizontal="left" vertical="center"/>
    </xf>
    <xf numFmtId="10" fontId="30" fillId="0" borderId="16" xfId="122" applyNumberFormat="1" applyFont="1" applyBorder="1" applyAlignment="1">
      <alignment horizontal="left" vertical="center"/>
    </xf>
    <xf numFmtId="0" fontId="30" fillId="0" borderId="19" xfId="122" applyFont="1" applyBorder="1" applyAlignment="1">
      <alignment horizontal="center" vertical="center"/>
    </xf>
    <xf numFmtId="0" fontId="30" fillId="0" borderId="17" xfId="122" applyFont="1" applyBorder="1" applyAlignment="1">
      <alignment horizontal="right" vertical="center"/>
    </xf>
    <xf numFmtId="0" fontId="30" fillId="0" borderId="15" xfId="122" applyFont="1" applyBorder="1" applyAlignment="1">
      <alignment vertical="center"/>
    </xf>
    <xf numFmtId="0" fontId="30" fillId="0" borderId="2" xfId="122" applyFont="1" applyBorder="1" applyAlignment="1">
      <alignment vertical="center"/>
    </xf>
    <xf numFmtId="0" fontId="30" fillId="0" borderId="16" xfId="122" applyFont="1" applyBorder="1" applyAlignment="1">
      <alignment vertical="center"/>
    </xf>
    <xf numFmtId="0" fontId="30" fillId="0" borderId="12" xfId="122" applyFont="1" applyBorder="1" applyAlignment="1">
      <alignment horizontal="center" vertical="center" shrinkToFit="1"/>
    </xf>
    <xf numFmtId="179" fontId="30" fillId="0" borderId="15" xfId="122" applyNumberFormat="1" applyFont="1" applyBorder="1" applyAlignment="1">
      <alignment vertical="center"/>
    </xf>
    <xf numFmtId="179" fontId="30" fillId="0" borderId="2" xfId="122" applyNumberFormat="1" applyFont="1" applyBorder="1" applyAlignment="1">
      <alignment vertical="center"/>
    </xf>
    <xf numFmtId="179" fontId="30" fillId="0" borderId="16" xfId="122" applyNumberFormat="1" applyFont="1" applyBorder="1" applyAlignment="1">
      <alignment vertical="center"/>
    </xf>
    <xf numFmtId="0" fontId="29" fillId="0" borderId="0" xfId="122" applyFont="1" applyAlignment="1">
      <alignment horizontal="right" vertical="center"/>
    </xf>
    <xf numFmtId="31" fontId="29" fillId="24" borderId="0" xfId="122" applyNumberFormat="1" applyFont="1" applyFill="1" applyAlignment="1">
      <alignment horizontal="left" vertical="center" shrinkToFit="1"/>
    </xf>
    <xf numFmtId="0" fontId="29" fillId="24" borderId="0" xfId="122" applyFont="1" applyFill="1" applyAlignment="1">
      <alignment horizontal="left" vertical="center" shrinkToFit="1"/>
    </xf>
    <xf numFmtId="0" fontId="29" fillId="0" borderId="0" xfId="122" applyFont="1" applyAlignment="1">
      <alignment horizontal="left" vertical="center" shrinkToFit="1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left" vertical="center"/>
    </xf>
    <xf numFmtId="179" fontId="29" fillId="0" borderId="0" xfId="122" applyNumberFormat="1" applyFont="1" applyAlignment="1">
      <alignment horizontal="left" vertical="center"/>
    </xf>
    <xf numFmtId="10" fontId="29" fillId="0" borderId="0" xfId="122" applyNumberFormat="1" applyFont="1" applyAlignment="1">
      <alignment horizontal="left" vertical="center"/>
    </xf>
    <xf numFmtId="180" fontId="29" fillId="0" borderId="0" xfId="122" applyNumberFormat="1" applyFont="1" applyAlignment="1">
      <alignment horizontal="left" vertical="center"/>
    </xf>
  </cellXfs>
  <cellStyles count="126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1 2" xfId="24" xr:uid="{00000000-0005-0000-0000-000017000000}"/>
    <cellStyle name="アクセント 2" xfId="25" builtinId="33" customBuiltin="1"/>
    <cellStyle name="アクセント 2 2" xfId="26" xr:uid="{00000000-0005-0000-0000-000019000000}"/>
    <cellStyle name="アクセント 3" xfId="27" builtinId="37" customBuiltin="1"/>
    <cellStyle name="アクセント 3 2" xfId="28" xr:uid="{00000000-0005-0000-0000-00001B000000}"/>
    <cellStyle name="アクセント 4" xfId="29" builtinId="41" customBuiltin="1"/>
    <cellStyle name="アクセント 4 2" xfId="30" xr:uid="{00000000-0005-0000-0000-00001D000000}"/>
    <cellStyle name="アクセント 5" xfId="31" builtinId="45" customBuiltin="1"/>
    <cellStyle name="アクセント 5 2" xfId="32" xr:uid="{00000000-0005-0000-0000-00001F000000}"/>
    <cellStyle name="アクセント 6" xfId="33" builtinId="49" customBuiltin="1"/>
    <cellStyle name="アクセント 6 2" xfId="34" xr:uid="{00000000-0005-0000-0000-000021000000}"/>
    <cellStyle name="タイトル" xfId="35" builtinId="15" customBuiltin="1"/>
    <cellStyle name="タイトル 2" xfId="36" xr:uid="{00000000-0005-0000-0000-000023000000}"/>
    <cellStyle name="チェック セル" xfId="37" builtinId="23" customBuiltin="1"/>
    <cellStyle name="チェック セル 2" xfId="38" xr:uid="{00000000-0005-0000-0000-000025000000}"/>
    <cellStyle name="どちらでもない 2" xfId="39" xr:uid="{00000000-0005-0000-0000-000026000000}"/>
    <cellStyle name="パーセント 2" xfId="40" xr:uid="{00000000-0005-0000-0000-000027000000}"/>
    <cellStyle name="パーセント 3" xfId="41" xr:uid="{00000000-0005-0000-0000-000028000000}"/>
    <cellStyle name="ハイパーリンク 2" xfId="42" xr:uid="{00000000-0005-0000-0000-000029000000}"/>
    <cellStyle name="メモ" xfId="43" builtinId="10" customBuiltin="1"/>
    <cellStyle name="メモ 2" xfId="44" xr:uid="{00000000-0005-0000-0000-00002B000000}"/>
    <cellStyle name="リンク セル" xfId="45" builtinId="24" customBuiltin="1"/>
    <cellStyle name="リンク セル 2" xfId="46" xr:uid="{00000000-0005-0000-0000-00002D000000}"/>
    <cellStyle name="悪い" xfId="47" builtinId="27" customBuiltin="1"/>
    <cellStyle name="悪い 2" xfId="48" xr:uid="{00000000-0005-0000-0000-00002F000000}"/>
    <cellStyle name="計算" xfId="49" builtinId="22" customBuiltin="1"/>
    <cellStyle name="計算 2" xfId="50" xr:uid="{00000000-0005-0000-0000-000031000000}"/>
    <cellStyle name="警告文" xfId="51" builtinId="11" customBuiltin="1"/>
    <cellStyle name="警告文 2" xfId="52" xr:uid="{00000000-0005-0000-0000-000033000000}"/>
    <cellStyle name="桁区切り" xfId="53" builtinId="6"/>
    <cellStyle name="桁区切り 2" xfId="54" xr:uid="{00000000-0005-0000-0000-000035000000}"/>
    <cellStyle name="桁区切り 2 2" xfId="55" xr:uid="{00000000-0005-0000-0000-000036000000}"/>
    <cellStyle name="桁区切り 2 2 2" xfId="56" xr:uid="{00000000-0005-0000-0000-000037000000}"/>
    <cellStyle name="桁区切り 3" xfId="57" xr:uid="{00000000-0005-0000-0000-000038000000}"/>
    <cellStyle name="桁区切り 4" xfId="58" xr:uid="{00000000-0005-0000-0000-000039000000}"/>
    <cellStyle name="桁区切り 5" xfId="59" xr:uid="{00000000-0005-0000-0000-00003A000000}"/>
    <cellStyle name="桁区切り 6" xfId="60" xr:uid="{00000000-0005-0000-0000-00003B000000}"/>
    <cellStyle name="桁区切り 6 2" xfId="61" xr:uid="{00000000-0005-0000-0000-00003C000000}"/>
    <cellStyle name="桁区切り 6 2 2" xfId="62" xr:uid="{00000000-0005-0000-0000-00003D000000}"/>
    <cellStyle name="桁区切り 6 2 3" xfId="63" xr:uid="{00000000-0005-0000-0000-00003E000000}"/>
    <cellStyle name="桁区切り 6 2 3 2" xfId="64" xr:uid="{00000000-0005-0000-0000-00003F000000}"/>
    <cellStyle name="桁区切り 7" xfId="65" xr:uid="{00000000-0005-0000-0000-000040000000}"/>
    <cellStyle name="桁区切り 8" xfId="66" xr:uid="{00000000-0005-0000-0000-000041000000}"/>
    <cellStyle name="桁区切り 9" xfId="67" xr:uid="{00000000-0005-0000-0000-000042000000}"/>
    <cellStyle name="桁区切り[0]_審議５－１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 2" xfId="77" xr:uid="{00000000-0005-0000-0000-00004C000000}"/>
    <cellStyle name="出力" xfId="78" builtinId="21" customBuiltin="1"/>
    <cellStyle name="出力 2" xfId="79" xr:uid="{00000000-0005-0000-0000-00004E000000}"/>
    <cellStyle name="説明文" xfId="80" builtinId="53" customBuiltin="1"/>
    <cellStyle name="説明文 2" xfId="81" xr:uid="{00000000-0005-0000-0000-000050000000}"/>
    <cellStyle name="通貨 2" xfId="82" xr:uid="{00000000-0005-0000-0000-000051000000}"/>
    <cellStyle name="通貨 2 2" xfId="83" xr:uid="{00000000-0005-0000-0000-000052000000}"/>
    <cellStyle name="通貨 3" xfId="84" xr:uid="{00000000-0005-0000-0000-000053000000}"/>
    <cellStyle name="通貨 4" xfId="85" xr:uid="{00000000-0005-0000-0000-000054000000}"/>
    <cellStyle name="通貨[0]_Sheet14" xfId="86" xr:uid="{00000000-0005-0000-0000-000055000000}"/>
    <cellStyle name="入力" xfId="87" builtinId="20" customBuiltin="1"/>
    <cellStyle name="入力 2" xfId="88" xr:uid="{00000000-0005-0000-0000-000057000000}"/>
    <cellStyle name="標準" xfId="0" builtinId="0"/>
    <cellStyle name="標準 10" xfId="89" xr:uid="{00000000-0005-0000-0000-000059000000}"/>
    <cellStyle name="標準 10 2" xfId="90" xr:uid="{00000000-0005-0000-0000-00005A000000}"/>
    <cellStyle name="標準 11" xfId="91" xr:uid="{00000000-0005-0000-0000-00005B000000}"/>
    <cellStyle name="標準 12" xfId="92" xr:uid="{00000000-0005-0000-0000-00005C000000}"/>
    <cellStyle name="標準 13" xfId="93" xr:uid="{00000000-0005-0000-0000-00005D000000}"/>
    <cellStyle name="標準 13 2" xfId="94" xr:uid="{00000000-0005-0000-0000-00005E000000}"/>
    <cellStyle name="標準 14" xfId="95" xr:uid="{00000000-0005-0000-0000-00005F000000}"/>
    <cellStyle name="標準 15" xfId="96" xr:uid="{00000000-0005-0000-0000-000060000000}"/>
    <cellStyle name="標準 16" xfId="97" xr:uid="{00000000-0005-0000-0000-000061000000}"/>
    <cellStyle name="標準 17" xfId="98" xr:uid="{00000000-0005-0000-0000-000062000000}"/>
    <cellStyle name="標準 18" xfId="99" xr:uid="{00000000-0005-0000-0000-000063000000}"/>
    <cellStyle name="標準 18 2" xfId="100" xr:uid="{00000000-0005-0000-0000-000064000000}"/>
    <cellStyle name="標準 18 3" xfId="101" xr:uid="{00000000-0005-0000-0000-000065000000}"/>
    <cellStyle name="標準 18_『ＧＯＴＴＡＮＩ』理事会協議　１回目" xfId="102" xr:uid="{00000000-0005-0000-0000-000066000000}"/>
    <cellStyle name="標準 19" xfId="103" xr:uid="{00000000-0005-0000-0000-000067000000}"/>
    <cellStyle name="標準 2" xfId="104" xr:uid="{00000000-0005-0000-0000-000068000000}"/>
    <cellStyle name="標準 2 2" xfId="105" xr:uid="{00000000-0005-0000-0000-000069000000}"/>
    <cellStyle name="標準 2 3" xfId="106" xr:uid="{00000000-0005-0000-0000-00006A000000}"/>
    <cellStyle name="標準 2_『真の友情を育む事業』０９１８" xfId="107" xr:uid="{00000000-0005-0000-0000-00006B000000}"/>
    <cellStyle name="標準 20" xfId="108" xr:uid="{00000000-0005-0000-0000-00006C000000}"/>
    <cellStyle name="標準 21" xfId="109" xr:uid="{00000000-0005-0000-0000-00006D000000}"/>
    <cellStyle name="標準 22" xfId="110" xr:uid="{00000000-0005-0000-0000-00006E000000}"/>
    <cellStyle name="標準 23" xfId="111" xr:uid="{00000000-0005-0000-0000-00006F000000}"/>
    <cellStyle name="標準 3" xfId="112" xr:uid="{00000000-0005-0000-0000-000070000000}"/>
    <cellStyle name="標準 4" xfId="113" xr:uid="{00000000-0005-0000-0000-000071000000}"/>
    <cellStyle name="標準 5" xfId="114" xr:uid="{00000000-0005-0000-0000-000072000000}"/>
    <cellStyle name="標準 6" xfId="115" xr:uid="{00000000-0005-0000-0000-000073000000}"/>
    <cellStyle name="標準 7" xfId="116" xr:uid="{00000000-0005-0000-0000-000074000000}"/>
    <cellStyle name="標準 7 2" xfId="117" xr:uid="{00000000-0005-0000-0000-000075000000}"/>
    <cellStyle name="標準 7 3" xfId="118" xr:uid="{00000000-0005-0000-0000-000076000000}"/>
    <cellStyle name="標準 7_『真の友情を育む事業』０９１８" xfId="119" xr:uid="{00000000-0005-0000-0000-000077000000}"/>
    <cellStyle name="標準 8" xfId="120" xr:uid="{00000000-0005-0000-0000-000078000000}"/>
    <cellStyle name="標準 9" xfId="121" xr:uid="{00000000-0005-0000-0000-000079000000}"/>
    <cellStyle name="標準_2010 年間登録料一括預かり金　上程資料" xfId="122" xr:uid="{00000000-0005-0000-0000-00007A000000}"/>
    <cellStyle name="未定義" xfId="123" xr:uid="{00000000-0005-0000-0000-00007B000000}"/>
    <cellStyle name="良い" xfId="124" builtinId="26" customBuiltin="1"/>
    <cellStyle name="良い 2" xfId="125" xr:uid="{00000000-0005-0000-0000-00007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5" name="Line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6" name="Line 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7" name="Line 5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8" name="Line 6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7" name="Line 2">
          <a:extLst>
            <a:ext uri="{FF2B5EF4-FFF2-40B4-BE49-F238E27FC236}">
              <a16:creationId xmlns:a16="http://schemas.microsoft.com/office/drawing/2014/main" id="{00000000-0008-0000-0100-00008D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18" name="Line 3">
          <a:extLst>
            <a:ext uri="{FF2B5EF4-FFF2-40B4-BE49-F238E27FC236}">
              <a16:creationId xmlns:a16="http://schemas.microsoft.com/office/drawing/2014/main" id="{00000000-0008-0000-0100-00008E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9" name="Line 5">
          <a:extLst>
            <a:ext uri="{FF2B5EF4-FFF2-40B4-BE49-F238E27FC236}">
              <a16:creationId xmlns:a16="http://schemas.microsoft.com/office/drawing/2014/main" id="{00000000-0008-0000-0100-00008F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20" name="Line 6">
          <a:extLst>
            <a:ext uri="{FF2B5EF4-FFF2-40B4-BE49-F238E27FC236}">
              <a16:creationId xmlns:a16="http://schemas.microsoft.com/office/drawing/2014/main" id="{00000000-0008-0000-0100-000090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topLeftCell="A5" workbookViewId="0">
      <selection activeCell="B20" sqref="B20:D20"/>
    </sheetView>
  </sheetViews>
  <sheetFormatPr defaultColWidth="13" defaultRowHeight="12" x14ac:dyDescent="0.2"/>
  <cols>
    <col min="1" max="1" width="15.33203125" style="30" customWidth="1"/>
    <col min="2" max="2" width="11.88671875" style="30" bestFit="1" customWidth="1"/>
    <col min="3" max="3" width="14" style="30" customWidth="1"/>
    <col min="4" max="4" width="11.6640625" style="30" customWidth="1"/>
    <col min="5" max="5" width="10.6640625" style="30" customWidth="1"/>
    <col min="6" max="6" width="12" style="30" customWidth="1"/>
    <col min="7" max="8" width="10.88671875" style="30" customWidth="1"/>
    <col min="9" max="9" width="11.6640625" style="30" customWidth="1"/>
    <col min="10" max="10" width="33.5546875" style="30" customWidth="1"/>
    <col min="11" max="11" width="13" style="30" customWidth="1"/>
    <col min="12" max="12" width="11.88671875" style="30" bestFit="1" customWidth="1"/>
    <col min="13" max="13" width="14.6640625" style="30" customWidth="1"/>
    <col min="14" max="16384" width="13" style="30"/>
  </cols>
  <sheetData>
    <row r="1" spans="1:10" s="33" customFormat="1" ht="20.25" customHeight="1" x14ac:dyDescent="0.2">
      <c r="A1" s="33" t="s">
        <v>72</v>
      </c>
      <c r="G1" s="33" t="s">
        <v>73</v>
      </c>
    </row>
    <row r="2" spans="1:10" ht="10.5" customHeight="1" x14ac:dyDescent="0.2">
      <c r="J2" s="56" t="s">
        <v>71</v>
      </c>
    </row>
    <row r="3" spans="1:10" ht="20.25" customHeight="1" x14ac:dyDescent="0.2">
      <c r="A3" s="30" t="s">
        <v>62</v>
      </c>
      <c r="H3" s="71" t="s">
        <v>26</v>
      </c>
      <c r="I3" s="71"/>
      <c r="J3" s="57">
        <v>34</v>
      </c>
    </row>
    <row r="4" spans="1:10" ht="15.75" customHeight="1" x14ac:dyDescent="0.2">
      <c r="A4" s="63" t="s">
        <v>2</v>
      </c>
      <c r="B4" s="65"/>
      <c r="C4" s="29" t="s">
        <v>3</v>
      </c>
      <c r="D4" s="29" t="s">
        <v>4</v>
      </c>
      <c r="E4" s="63" t="s">
        <v>5</v>
      </c>
      <c r="F4" s="64"/>
      <c r="G4" s="64"/>
      <c r="H4" s="64"/>
      <c r="I4" s="64"/>
      <c r="J4" s="65"/>
    </row>
    <row r="5" spans="1:10" ht="16.5" customHeight="1" x14ac:dyDescent="0.2">
      <c r="A5" s="63" t="s">
        <v>6</v>
      </c>
      <c r="B5" s="65"/>
      <c r="C5" s="34">
        <v>0</v>
      </c>
      <c r="D5" s="35"/>
      <c r="E5" s="63"/>
      <c r="F5" s="64"/>
      <c r="G5" s="64"/>
      <c r="H5" s="64"/>
      <c r="I5" s="64"/>
      <c r="J5" s="65"/>
    </row>
    <row r="6" spans="1:10" ht="16.5" customHeight="1" x14ac:dyDescent="0.2">
      <c r="A6" s="63" t="s">
        <v>7</v>
      </c>
      <c r="B6" s="65"/>
      <c r="C6" s="34">
        <f>E6*H6</f>
        <v>1734000</v>
      </c>
      <c r="D6" s="35"/>
      <c r="E6" s="58">
        <f>J3</f>
        <v>34</v>
      </c>
      <c r="G6" s="36" t="s">
        <v>64</v>
      </c>
      <c r="H6" s="61">
        <v>51000</v>
      </c>
      <c r="I6" s="37"/>
      <c r="J6" s="38"/>
    </row>
    <row r="7" spans="1:10" ht="16.5" customHeight="1" x14ac:dyDescent="0.2">
      <c r="A7" s="63" t="s">
        <v>57</v>
      </c>
      <c r="B7" s="65"/>
      <c r="C7" s="34">
        <f>C5+C6</f>
        <v>1734000</v>
      </c>
      <c r="D7" s="35"/>
      <c r="E7" s="63"/>
      <c r="F7" s="64"/>
      <c r="G7" s="64"/>
      <c r="H7" s="64"/>
      <c r="I7" s="64"/>
      <c r="J7" s="65"/>
    </row>
    <row r="8" spans="1:10" ht="15.75" customHeight="1" x14ac:dyDescent="0.2">
      <c r="C8" s="39"/>
      <c r="H8" s="40"/>
      <c r="I8" s="40"/>
      <c r="J8" s="41"/>
    </row>
    <row r="9" spans="1:10" ht="20.25" customHeight="1" x14ac:dyDescent="0.2">
      <c r="A9" s="30" t="s">
        <v>63</v>
      </c>
      <c r="C9" s="39"/>
      <c r="H9" s="40"/>
      <c r="I9" s="40"/>
      <c r="J9" s="41"/>
    </row>
    <row r="10" spans="1:10" ht="15.75" customHeight="1" x14ac:dyDescent="0.2">
      <c r="A10" s="63" t="s">
        <v>9</v>
      </c>
      <c r="B10" s="65"/>
      <c r="C10" s="31" t="s">
        <v>3</v>
      </c>
      <c r="D10" s="29" t="s">
        <v>4</v>
      </c>
      <c r="E10" s="63" t="s">
        <v>5</v>
      </c>
      <c r="F10" s="64"/>
      <c r="G10" s="64"/>
      <c r="H10" s="64"/>
      <c r="I10" s="64"/>
      <c r="J10" s="65"/>
    </row>
    <row r="11" spans="1:10" ht="16.5" customHeight="1" x14ac:dyDescent="0.2">
      <c r="A11" s="66" t="s">
        <v>10</v>
      </c>
      <c r="B11" s="66"/>
      <c r="C11" s="34">
        <f>G26</f>
        <v>1654000</v>
      </c>
      <c r="D11" s="35"/>
      <c r="E11" s="72" t="s">
        <v>11</v>
      </c>
      <c r="F11" s="73"/>
      <c r="G11" s="73"/>
      <c r="H11" s="73"/>
      <c r="I11" s="73"/>
      <c r="J11" s="74"/>
    </row>
    <row r="12" spans="1:10" ht="16.5" customHeight="1" x14ac:dyDescent="0.2">
      <c r="A12" s="66" t="s">
        <v>54</v>
      </c>
      <c r="B12" s="66"/>
      <c r="C12" s="59">
        <f>+I26</f>
        <v>3850</v>
      </c>
      <c r="D12" s="42"/>
      <c r="E12" s="76"/>
      <c r="F12" s="77"/>
      <c r="G12" s="77"/>
      <c r="H12" s="77"/>
      <c r="I12" s="77"/>
      <c r="J12" s="78"/>
    </row>
    <row r="13" spans="1:10" ht="16.5" customHeight="1" x14ac:dyDescent="0.2">
      <c r="A13" s="66" t="s">
        <v>58</v>
      </c>
      <c r="B13" s="66"/>
      <c r="C13" s="35">
        <f>C7-C11-C12</f>
        <v>76150</v>
      </c>
      <c r="D13" s="43"/>
      <c r="E13" s="67">
        <f>C13/C16</f>
        <v>4.391580161476355E-2</v>
      </c>
      <c r="F13" s="68"/>
      <c r="G13" s="68"/>
      <c r="H13" s="68"/>
      <c r="I13" s="68"/>
      <c r="J13" s="69"/>
    </row>
    <row r="14" spans="1:10" ht="16.5" customHeight="1" x14ac:dyDescent="0.2">
      <c r="A14" s="66" t="s">
        <v>59</v>
      </c>
      <c r="B14" s="66"/>
      <c r="C14" s="34">
        <f>SUM(C11:C13)</f>
        <v>1734000</v>
      </c>
      <c r="D14" s="35"/>
      <c r="E14" s="63"/>
      <c r="F14" s="64"/>
      <c r="G14" s="64"/>
      <c r="H14" s="64"/>
      <c r="I14" s="64"/>
      <c r="J14" s="65"/>
    </row>
    <row r="15" spans="1:10" ht="16.5" customHeight="1" x14ac:dyDescent="0.2">
      <c r="A15" s="66" t="s">
        <v>60</v>
      </c>
      <c r="B15" s="66"/>
      <c r="C15" s="44"/>
      <c r="D15" s="35"/>
      <c r="E15" s="63"/>
      <c r="F15" s="64"/>
      <c r="G15" s="64"/>
      <c r="H15" s="64"/>
      <c r="I15" s="64"/>
      <c r="J15" s="65"/>
    </row>
    <row r="16" spans="1:10" ht="16.5" customHeight="1" x14ac:dyDescent="0.2">
      <c r="A16" s="66" t="s">
        <v>61</v>
      </c>
      <c r="B16" s="66"/>
      <c r="C16" s="34">
        <f>SUM(C11:C13)</f>
        <v>1734000</v>
      </c>
      <c r="D16" s="35"/>
      <c r="E16" s="63"/>
      <c r="F16" s="64"/>
      <c r="G16" s="64"/>
      <c r="H16" s="64"/>
      <c r="I16" s="64"/>
      <c r="J16" s="65"/>
    </row>
    <row r="17" spans="1:10" ht="15.75" customHeight="1" x14ac:dyDescent="0.2"/>
    <row r="18" spans="1:10" ht="15.75" customHeight="1" x14ac:dyDescent="0.2"/>
    <row r="19" spans="1:10" ht="18" customHeight="1" x14ac:dyDescent="0.2">
      <c r="A19" s="30" t="s">
        <v>69</v>
      </c>
    </row>
    <row r="20" spans="1:10" ht="15.75" customHeight="1" x14ac:dyDescent="0.2">
      <c r="A20" s="32" t="s">
        <v>55</v>
      </c>
      <c r="B20" s="75" t="s">
        <v>19</v>
      </c>
      <c r="C20" s="75"/>
      <c r="D20" s="75"/>
      <c r="E20" s="32" t="s">
        <v>20</v>
      </c>
      <c r="F20" s="32" t="s">
        <v>21</v>
      </c>
      <c r="G20" s="32" t="s">
        <v>22</v>
      </c>
      <c r="H20" s="32" t="s">
        <v>34</v>
      </c>
      <c r="I20" s="32" t="s">
        <v>33</v>
      </c>
      <c r="J20" s="32" t="s">
        <v>28</v>
      </c>
    </row>
    <row r="21" spans="1:10" ht="16.5" customHeight="1" x14ac:dyDescent="0.2">
      <c r="A21" s="51" t="s">
        <v>68</v>
      </c>
      <c r="B21" s="62" t="s">
        <v>74</v>
      </c>
      <c r="C21" s="62"/>
      <c r="D21" s="62"/>
      <c r="E21" s="46">
        <v>44000</v>
      </c>
      <c r="F21" s="46">
        <v>8</v>
      </c>
      <c r="G21" s="47">
        <f>E21*F21</f>
        <v>352000</v>
      </c>
      <c r="H21" s="47">
        <f>G21/J3</f>
        <v>10352.941176470587</v>
      </c>
      <c r="I21" s="52">
        <v>770</v>
      </c>
      <c r="J21" s="50"/>
    </row>
    <row r="22" spans="1:10" ht="16.5" customHeight="1" x14ac:dyDescent="0.2">
      <c r="A22" s="51" t="s">
        <v>65</v>
      </c>
      <c r="B22" s="62" t="s">
        <v>24</v>
      </c>
      <c r="C22" s="62"/>
      <c r="D22" s="62"/>
      <c r="E22" s="46">
        <v>10000</v>
      </c>
      <c r="F22" s="46">
        <v>25</v>
      </c>
      <c r="G22" s="47">
        <f t="shared" ref="G22:G25" si="0">E22*F22</f>
        <v>250000</v>
      </c>
      <c r="H22" s="47">
        <f>G22/J3</f>
        <v>7352.9411764705883</v>
      </c>
      <c r="I22" s="52">
        <v>770</v>
      </c>
      <c r="J22" s="50"/>
    </row>
    <row r="23" spans="1:10" ht="16.5" customHeight="1" x14ac:dyDescent="0.2">
      <c r="A23" s="51" t="s">
        <v>78</v>
      </c>
      <c r="B23" s="62" t="s">
        <v>75</v>
      </c>
      <c r="C23" s="62"/>
      <c r="D23" s="62"/>
      <c r="E23" s="46">
        <v>5000</v>
      </c>
      <c r="F23" s="46">
        <v>25</v>
      </c>
      <c r="G23" s="47">
        <f t="shared" si="0"/>
        <v>125000</v>
      </c>
      <c r="H23" s="47">
        <f>G23/J3</f>
        <v>3676.4705882352941</v>
      </c>
      <c r="I23" s="52">
        <v>770</v>
      </c>
      <c r="J23" s="50"/>
    </row>
    <row r="24" spans="1:10" ht="15.75" customHeight="1" x14ac:dyDescent="0.2">
      <c r="A24" s="51" t="s">
        <v>66</v>
      </c>
      <c r="B24" s="62" t="s">
        <v>76</v>
      </c>
      <c r="C24" s="62"/>
      <c r="D24" s="62"/>
      <c r="E24" s="45">
        <v>13000</v>
      </c>
      <c r="F24" s="45">
        <v>19</v>
      </c>
      <c r="G24" s="47">
        <f t="shared" si="0"/>
        <v>247000</v>
      </c>
      <c r="H24" s="47">
        <f>G24/J3</f>
        <v>7264.7058823529414</v>
      </c>
      <c r="I24" s="53">
        <v>770</v>
      </c>
      <c r="J24" s="50"/>
    </row>
    <row r="25" spans="1:10" ht="15.75" customHeight="1" x14ac:dyDescent="0.2">
      <c r="A25" s="51" t="s">
        <v>67</v>
      </c>
      <c r="B25" s="62" t="s">
        <v>77</v>
      </c>
      <c r="C25" s="62"/>
      <c r="D25" s="62"/>
      <c r="E25" s="45">
        <v>85000</v>
      </c>
      <c r="F25" s="45">
        <v>8</v>
      </c>
      <c r="G25" s="47">
        <f t="shared" si="0"/>
        <v>680000</v>
      </c>
      <c r="H25" s="47">
        <f>G25/J3</f>
        <v>20000</v>
      </c>
      <c r="I25" s="53">
        <v>770</v>
      </c>
      <c r="J25" s="50" t="s">
        <v>70</v>
      </c>
    </row>
    <row r="26" spans="1:10" ht="15.75" customHeight="1" x14ac:dyDescent="0.2">
      <c r="A26" s="54" t="s">
        <v>56</v>
      </c>
      <c r="B26" s="70"/>
      <c r="C26" s="64"/>
      <c r="D26" s="65"/>
      <c r="E26" s="53"/>
      <c r="F26" s="48"/>
      <c r="G26" s="49">
        <f>SUM(G21:G25)</f>
        <v>1654000</v>
      </c>
      <c r="H26" s="47">
        <f>G26/J3</f>
        <v>48647.058823529413</v>
      </c>
      <c r="I26" s="60">
        <f>SUM(I21:I25)</f>
        <v>3850</v>
      </c>
      <c r="J26" s="48"/>
    </row>
    <row r="27" spans="1:10" x14ac:dyDescent="0.2">
      <c r="A27" s="55"/>
    </row>
  </sheetData>
  <mergeCells count="29">
    <mergeCell ref="B25:D25"/>
    <mergeCell ref="B26:D26"/>
    <mergeCell ref="H3:I3"/>
    <mergeCell ref="B21:D21"/>
    <mergeCell ref="B23:D23"/>
    <mergeCell ref="E11:J11"/>
    <mergeCell ref="A11:B11"/>
    <mergeCell ref="B20:D20"/>
    <mergeCell ref="A12:B12"/>
    <mergeCell ref="A13:B13"/>
    <mergeCell ref="A14:B14"/>
    <mergeCell ref="E12:J12"/>
    <mergeCell ref="B22:D22"/>
    <mergeCell ref="E15:J15"/>
    <mergeCell ref="E14:J14"/>
    <mergeCell ref="E16:J16"/>
    <mergeCell ref="B24:D24"/>
    <mergeCell ref="E10:J10"/>
    <mergeCell ref="E4:J4"/>
    <mergeCell ref="E5:J5"/>
    <mergeCell ref="E7:J7"/>
    <mergeCell ref="A7:B7"/>
    <mergeCell ref="A15:B15"/>
    <mergeCell ref="A16:B16"/>
    <mergeCell ref="A4:B4"/>
    <mergeCell ref="A10:B10"/>
    <mergeCell ref="A5:B5"/>
    <mergeCell ref="A6:B6"/>
    <mergeCell ref="E13:J13"/>
  </mergeCells>
  <phoneticPr fontId="26"/>
  <printOptions horizontalCentered="1"/>
  <pageMargins left="0.78740157480314965" right="0.78740157480314965" top="0.6" bottom="0.45" header="0.51181102362204722" footer="0.51181102362204722"/>
  <pageSetup paperSize="9" scale="92" orientation="landscape" horizontalDpi="4294967294" verticalDpi="36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1"/>
  <sheetViews>
    <sheetView topLeftCell="A13" zoomScale="90" zoomScaleNormal="90" zoomScalePageLayoutView="90" workbookViewId="0">
      <selection activeCell="E33" sqref="E33"/>
    </sheetView>
  </sheetViews>
  <sheetFormatPr defaultColWidth="13" defaultRowHeight="14.4" x14ac:dyDescent="0.2"/>
  <cols>
    <col min="1" max="1" width="11.6640625" style="3" customWidth="1"/>
    <col min="2" max="2" width="15.33203125" style="3" customWidth="1"/>
    <col min="3" max="3" width="11.88671875" style="3" bestFit="1" customWidth="1"/>
    <col min="4" max="4" width="11.6640625" style="3" customWidth="1"/>
    <col min="5" max="5" width="14.88671875" style="3" customWidth="1"/>
    <col min="6" max="6" width="10.6640625" style="3" customWidth="1"/>
    <col min="7" max="7" width="6.6640625" style="3" customWidth="1"/>
    <col min="8" max="9" width="13.6640625" style="3" customWidth="1"/>
    <col min="10" max="10" width="9.6640625" style="3" customWidth="1"/>
    <col min="11" max="11" width="16.6640625" style="3" customWidth="1"/>
    <col min="12" max="12" width="13" style="3" customWidth="1"/>
    <col min="13" max="13" width="11.88671875" style="3" bestFit="1" customWidth="1"/>
    <col min="14" max="14" width="14.6640625" style="3" customWidth="1"/>
    <col min="15" max="16384" width="13" style="3"/>
  </cols>
  <sheetData>
    <row r="1" spans="1:11" s="1" customFormat="1" ht="20.25" customHeight="1" x14ac:dyDescent="0.2">
      <c r="A1" s="1" t="s">
        <v>48</v>
      </c>
    </row>
    <row r="2" spans="1:11" s="1" customFormat="1" ht="20.25" customHeight="1" x14ac:dyDescent="0.2">
      <c r="A2" s="1" t="s">
        <v>0</v>
      </c>
      <c r="H2" s="2"/>
      <c r="I2" s="2"/>
      <c r="J2" s="2"/>
    </row>
    <row r="3" spans="1:11" ht="20.25" customHeight="1" x14ac:dyDescent="0.2"/>
    <row r="4" spans="1:11" ht="15.75" customHeight="1" x14ac:dyDescent="0.2">
      <c r="A4" s="12" t="s">
        <v>1</v>
      </c>
      <c r="B4" s="12" t="s">
        <v>2</v>
      </c>
      <c r="C4" s="12" t="s">
        <v>3</v>
      </c>
      <c r="D4" s="12" t="s">
        <v>4</v>
      </c>
      <c r="E4" s="84" t="s">
        <v>5</v>
      </c>
      <c r="F4" s="84"/>
      <c r="G4" s="84"/>
      <c r="H4" s="84"/>
      <c r="I4" s="84"/>
      <c r="J4" s="84"/>
      <c r="K4" s="84"/>
    </row>
    <row r="5" spans="1:11" ht="15.75" customHeight="1" x14ac:dyDescent="0.2">
      <c r="A5" s="13" t="s">
        <v>6</v>
      </c>
      <c r="B5" s="14"/>
      <c r="C5" s="15">
        <v>0</v>
      </c>
      <c r="D5" s="16"/>
      <c r="E5" s="84"/>
      <c r="F5" s="84"/>
      <c r="G5" s="84"/>
      <c r="H5" s="84"/>
      <c r="I5" s="84"/>
      <c r="J5" s="84"/>
      <c r="K5" s="84"/>
    </row>
    <row r="6" spans="1:11" ht="15.75" customHeight="1" x14ac:dyDescent="0.2">
      <c r="A6" s="13" t="s">
        <v>7</v>
      </c>
      <c r="B6" s="14"/>
      <c r="C6" s="15">
        <f>E35*H32</f>
        <v>3003000</v>
      </c>
      <c r="D6" s="16"/>
      <c r="E6" s="88" t="s">
        <v>53</v>
      </c>
      <c r="F6" s="88"/>
      <c r="G6" s="88"/>
      <c r="H6" s="88"/>
      <c r="I6" s="88"/>
      <c r="J6" s="88"/>
      <c r="K6" s="88"/>
    </row>
    <row r="7" spans="1:11" ht="15.75" customHeight="1" x14ac:dyDescent="0.2">
      <c r="A7" s="13" t="s">
        <v>8</v>
      </c>
      <c r="B7" s="14"/>
      <c r="C7" s="15">
        <f>C5+C6</f>
        <v>3003000</v>
      </c>
      <c r="D7" s="16"/>
      <c r="E7" s="85"/>
      <c r="F7" s="85"/>
      <c r="G7" s="85"/>
      <c r="H7" s="85"/>
      <c r="I7" s="85"/>
      <c r="J7" s="85"/>
      <c r="K7" s="85"/>
    </row>
    <row r="8" spans="1:11" ht="15.75" customHeight="1" x14ac:dyDescent="0.2">
      <c r="C8" s="4"/>
      <c r="H8" s="5">
        <f>ROUNDUP((H30+C11)/H32,-3)</f>
        <v>33000</v>
      </c>
      <c r="I8" s="5"/>
      <c r="J8" s="5"/>
      <c r="K8" s="6"/>
    </row>
    <row r="9" spans="1:11" ht="15.75" customHeight="1" x14ac:dyDescent="0.2">
      <c r="A9" s="12" t="s">
        <v>30</v>
      </c>
      <c r="B9" s="13" t="s">
        <v>9</v>
      </c>
      <c r="C9" s="17" t="s">
        <v>3</v>
      </c>
      <c r="D9" s="12" t="s">
        <v>4</v>
      </c>
      <c r="E9" s="84" t="s">
        <v>5</v>
      </c>
      <c r="F9" s="84"/>
      <c r="G9" s="84"/>
      <c r="H9" s="84"/>
      <c r="I9" s="84"/>
      <c r="J9" s="84"/>
      <c r="K9" s="84"/>
    </row>
    <row r="10" spans="1:11" ht="15.75" customHeight="1" x14ac:dyDescent="0.2">
      <c r="A10" s="84" t="s">
        <v>10</v>
      </c>
      <c r="B10" s="84"/>
      <c r="C10" s="15">
        <f>H30</f>
        <v>2996400</v>
      </c>
      <c r="D10" s="16"/>
      <c r="E10" s="85" t="s">
        <v>11</v>
      </c>
      <c r="F10" s="85"/>
      <c r="G10" s="85"/>
      <c r="H10" s="85"/>
      <c r="I10" s="85"/>
      <c r="J10" s="85"/>
      <c r="K10" s="85"/>
    </row>
    <row r="11" spans="1:11" ht="15.75" customHeight="1" x14ac:dyDescent="0.2">
      <c r="A11" s="84" t="s">
        <v>12</v>
      </c>
      <c r="B11" s="84"/>
      <c r="C11" s="15">
        <f>J30</f>
        <v>5040</v>
      </c>
      <c r="D11" s="16"/>
      <c r="E11" s="86" t="s">
        <v>52</v>
      </c>
      <c r="F11" s="86"/>
      <c r="G11" s="86"/>
      <c r="H11" s="86"/>
      <c r="I11" s="86"/>
      <c r="J11" s="86"/>
      <c r="K11" s="86"/>
    </row>
    <row r="12" spans="1:11" ht="15.75" customHeight="1" x14ac:dyDescent="0.2">
      <c r="A12" s="13" t="s">
        <v>13</v>
      </c>
      <c r="B12" s="14"/>
      <c r="C12" s="16">
        <f>C7-C10-C11</f>
        <v>1560</v>
      </c>
      <c r="D12" s="16"/>
      <c r="E12" s="87"/>
      <c r="F12" s="85"/>
      <c r="G12" s="85"/>
      <c r="H12" s="85"/>
      <c r="I12" s="85"/>
      <c r="J12" s="85"/>
      <c r="K12" s="85"/>
    </row>
    <row r="13" spans="1:11" ht="15.75" customHeight="1" x14ac:dyDescent="0.2">
      <c r="A13" s="13" t="s">
        <v>14</v>
      </c>
      <c r="B13" s="14"/>
      <c r="C13" s="15">
        <f>SUM(C10:C12)</f>
        <v>3003000</v>
      </c>
      <c r="D13" s="16"/>
      <c r="E13" s="84"/>
      <c r="F13" s="84"/>
      <c r="G13" s="84"/>
      <c r="H13" s="84"/>
      <c r="I13" s="84"/>
      <c r="J13" s="84"/>
      <c r="K13" s="84"/>
    </row>
    <row r="14" spans="1:11" ht="15.75" customHeight="1" x14ac:dyDescent="0.2">
      <c r="A14" s="13" t="s">
        <v>15</v>
      </c>
      <c r="B14" s="13"/>
      <c r="C14" s="15"/>
      <c r="D14" s="16"/>
      <c r="E14" s="84"/>
      <c r="F14" s="84"/>
      <c r="G14" s="84"/>
      <c r="H14" s="84"/>
      <c r="I14" s="84"/>
      <c r="J14" s="84"/>
      <c r="K14" s="84"/>
    </row>
    <row r="15" spans="1:11" ht="15.75" customHeight="1" x14ac:dyDescent="0.2">
      <c r="A15" s="13" t="s">
        <v>16</v>
      </c>
      <c r="B15" s="14"/>
      <c r="C15" s="15">
        <f>SUM(C10:C12)</f>
        <v>3003000</v>
      </c>
      <c r="D15" s="16"/>
      <c r="E15" s="84"/>
      <c r="F15" s="84"/>
      <c r="G15" s="84"/>
      <c r="H15" s="84"/>
      <c r="I15" s="84"/>
      <c r="J15" s="84"/>
      <c r="K15" s="84"/>
    </row>
    <row r="16" spans="1:11" ht="15.75" customHeight="1" x14ac:dyDescent="0.2"/>
    <row r="17" spans="1:11" ht="15.75" customHeight="1" x14ac:dyDescent="0.2"/>
    <row r="18" spans="1:11" ht="15.75" customHeight="1" x14ac:dyDescent="0.2">
      <c r="A18" s="3" t="s">
        <v>17</v>
      </c>
    </row>
    <row r="19" spans="1:11" ht="15.75" customHeight="1" x14ac:dyDescent="0.2">
      <c r="A19" s="83" t="s">
        <v>18</v>
      </c>
      <c r="B19" s="83"/>
      <c r="C19" s="83" t="s">
        <v>19</v>
      </c>
      <c r="D19" s="83"/>
      <c r="E19" s="83"/>
      <c r="F19" s="18" t="s">
        <v>20</v>
      </c>
      <c r="G19" s="18" t="s">
        <v>21</v>
      </c>
      <c r="H19" s="18" t="s">
        <v>22</v>
      </c>
      <c r="I19" s="18" t="s">
        <v>34</v>
      </c>
      <c r="J19" s="18" t="s">
        <v>33</v>
      </c>
      <c r="K19" s="18" t="s">
        <v>28</v>
      </c>
    </row>
    <row r="20" spans="1:11" ht="15.75" customHeight="1" x14ac:dyDescent="0.2">
      <c r="A20" s="80">
        <v>41288</v>
      </c>
      <c r="B20" s="80"/>
      <c r="C20" s="19" t="s">
        <v>35</v>
      </c>
      <c r="D20" s="19"/>
      <c r="E20" s="19"/>
      <c r="F20" s="20">
        <v>8000</v>
      </c>
      <c r="G20" s="21">
        <v>91</v>
      </c>
      <c r="H20" s="21">
        <f>F20*G20</f>
        <v>728000</v>
      </c>
      <c r="I20" s="21">
        <f>SUM(H20/G20)</f>
        <v>8000</v>
      </c>
      <c r="J20" s="22">
        <v>0</v>
      </c>
      <c r="K20" s="19" t="s">
        <v>29</v>
      </c>
    </row>
    <row r="21" spans="1:11" ht="15.75" customHeight="1" x14ac:dyDescent="0.2">
      <c r="A21" s="80" t="s">
        <v>39</v>
      </c>
      <c r="B21" s="80"/>
      <c r="C21" s="19" t="s">
        <v>23</v>
      </c>
      <c r="D21" s="19"/>
      <c r="E21" s="19"/>
      <c r="F21" s="20">
        <v>7300</v>
      </c>
      <c r="G21" s="21">
        <v>8</v>
      </c>
      <c r="H21" s="21">
        <f t="shared" ref="H21:H29" si="0">F21*G21</f>
        <v>58400</v>
      </c>
      <c r="I21" s="21">
        <f>SUM(H21/H32)</f>
        <v>641.75824175824175</v>
      </c>
      <c r="J21" s="22">
        <v>840</v>
      </c>
      <c r="K21" s="23"/>
    </row>
    <row r="22" spans="1:11" ht="15.75" customHeight="1" x14ac:dyDescent="0.2">
      <c r="A22" s="80" t="s">
        <v>41</v>
      </c>
      <c r="B22" s="80"/>
      <c r="C22" s="82" t="s">
        <v>47</v>
      </c>
      <c r="D22" s="82"/>
      <c r="E22" s="82"/>
      <c r="F22" s="20">
        <v>35000</v>
      </c>
      <c r="G22" s="21">
        <v>0</v>
      </c>
      <c r="H22" s="21">
        <f>F22*G22</f>
        <v>0</v>
      </c>
      <c r="I22" s="21">
        <f>SUM(H22/H32)</f>
        <v>0</v>
      </c>
      <c r="J22" s="22">
        <v>0</v>
      </c>
      <c r="K22" s="23"/>
    </row>
    <row r="23" spans="1:11" ht="15.75" customHeight="1" x14ac:dyDescent="0.2">
      <c r="A23" s="80" t="s">
        <v>40</v>
      </c>
      <c r="B23" s="81"/>
      <c r="C23" s="82" t="s">
        <v>24</v>
      </c>
      <c r="D23" s="82"/>
      <c r="E23" s="82"/>
      <c r="F23" s="20">
        <v>9000</v>
      </c>
      <c r="G23" s="24">
        <v>45</v>
      </c>
      <c r="H23" s="21">
        <f t="shared" si="0"/>
        <v>405000</v>
      </c>
      <c r="I23" s="21">
        <f>SUM(H23/H32)</f>
        <v>4450.5494505494507</v>
      </c>
      <c r="J23" s="22">
        <v>840</v>
      </c>
      <c r="K23" s="23"/>
    </row>
    <row r="24" spans="1:11" ht="15.75" customHeight="1" x14ac:dyDescent="0.2">
      <c r="A24" s="80" t="s">
        <v>42</v>
      </c>
      <c r="B24" s="81"/>
      <c r="C24" s="82" t="s">
        <v>36</v>
      </c>
      <c r="D24" s="82"/>
      <c r="E24" s="82"/>
      <c r="F24" s="20">
        <v>10000</v>
      </c>
      <c r="G24" s="24">
        <v>45</v>
      </c>
      <c r="H24" s="21">
        <f t="shared" si="0"/>
        <v>450000</v>
      </c>
      <c r="I24" s="21">
        <f>SUM(H24/H32)</f>
        <v>4945.0549450549452</v>
      </c>
      <c r="J24" s="22">
        <v>840</v>
      </c>
      <c r="K24" s="23"/>
    </row>
    <row r="25" spans="1:11" ht="15.75" customHeight="1" x14ac:dyDescent="0.2">
      <c r="A25" s="80" t="s">
        <v>43</v>
      </c>
      <c r="B25" s="81"/>
      <c r="C25" s="82" t="s">
        <v>49</v>
      </c>
      <c r="D25" s="82"/>
      <c r="E25" s="82"/>
      <c r="F25" s="20">
        <v>5000</v>
      </c>
      <c r="G25" s="21">
        <v>91</v>
      </c>
      <c r="H25" s="21">
        <f t="shared" si="0"/>
        <v>455000</v>
      </c>
      <c r="I25" s="21">
        <f>SUM(H25/H32)</f>
        <v>5000</v>
      </c>
      <c r="J25" s="22">
        <v>840</v>
      </c>
      <c r="K25" s="23" t="s">
        <v>29</v>
      </c>
    </row>
    <row r="26" spans="1:11" ht="15.75" customHeight="1" x14ac:dyDescent="0.2">
      <c r="A26" s="80" t="s">
        <v>44</v>
      </c>
      <c r="B26" s="81"/>
      <c r="C26" s="82" t="s">
        <v>50</v>
      </c>
      <c r="D26" s="82"/>
      <c r="E26" s="82"/>
      <c r="F26" s="20">
        <v>15000</v>
      </c>
      <c r="G26" s="24">
        <v>15</v>
      </c>
      <c r="H26" s="21">
        <f t="shared" si="0"/>
        <v>225000</v>
      </c>
      <c r="I26" s="21">
        <f>SUM(H26/H32)</f>
        <v>2472.5274725274726</v>
      </c>
      <c r="J26" s="22"/>
      <c r="K26" s="23"/>
    </row>
    <row r="27" spans="1:11" ht="15.75" customHeight="1" x14ac:dyDescent="0.2">
      <c r="A27" s="80" t="s">
        <v>45</v>
      </c>
      <c r="B27" s="80"/>
      <c r="C27" s="82" t="s">
        <v>37</v>
      </c>
      <c r="D27" s="82"/>
      <c r="E27" s="82"/>
      <c r="F27" s="20">
        <v>10000</v>
      </c>
      <c r="G27" s="24">
        <v>45</v>
      </c>
      <c r="H27" s="21">
        <f t="shared" si="0"/>
        <v>450000</v>
      </c>
      <c r="I27" s="21">
        <f>SUM(H27/H32)</f>
        <v>4945.0549450549452</v>
      </c>
      <c r="J27" s="22">
        <v>840</v>
      </c>
      <c r="K27" s="23"/>
    </row>
    <row r="28" spans="1:11" ht="15.75" customHeight="1" x14ac:dyDescent="0.2">
      <c r="A28" s="25"/>
      <c r="B28" s="25"/>
      <c r="C28" s="82" t="s">
        <v>51</v>
      </c>
      <c r="D28" s="82"/>
      <c r="E28" s="82"/>
      <c r="F28" s="20">
        <v>5000</v>
      </c>
      <c r="G28" s="24">
        <v>45</v>
      </c>
      <c r="H28" s="21">
        <f>F28*G28</f>
        <v>225000</v>
      </c>
      <c r="I28" s="21">
        <f>SUM(H28/H32)</f>
        <v>2472.5274725274726</v>
      </c>
      <c r="J28" s="22">
        <v>840</v>
      </c>
      <c r="K28" s="23"/>
    </row>
    <row r="29" spans="1:11" ht="15.75" customHeight="1" x14ac:dyDescent="0.2">
      <c r="A29" s="80" t="s">
        <v>46</v>
      </c>
      <c r="B29" s="80"/>
      <c r="C29" s="82" t="s">
        <v>38</v>
      </c>
      <c r="D29" s="82"/>
      <c r="E29" s="82"/>
      <c r="F29" s="20">
        <v>50000</v>
      </c>
      <c r="G29" s="24">
        <v>0</v>
      </c>
      <c r="H29" s="21">
        <f t="shared" si="0"/>
        <v>0</v>
      </c>
      <c r="I29" s="21">
        <f>SUM(H29/H32)</f>
        <v>0</v>
      </c>
      <c r="J29" s="22">
        <v>0</v>
      </c>
      <c r="K29" s="23"/>
    </row>
    <row r="30" spans="1:11" ht="15.75" customHeight="1" x14ac:dyDescent="0.2">
      <c r="A30" s="83" t="s">
        <v>25</v>
      </c>
      <c r="B30" s="83"/>
      <c r="C30" s="83"/>
      <c r="D30" s="83"/>
      <c r="E30" s="83"/>
      <c r="F30" s="26">
        <f>SUM(F20:F29)</f>
        <v>154300</v>
      </c>
      <c r="G30" s="24"/>
      <c r="H30" s="27">
        <f>SUM(H20:H29)</f>
        <v>2996400</v>
      </c>
      <c r="I30" s="27">
        <f>SUM(I20:I29)</f>
        <v>32927.472527472528</v>
      </c>
      <c r="J30" s="28">
        <f>SUM(J20:J29)</f>
        <v>5040</v>
      </c>
      <c r="K30" s="23"/>
    </row>
    <row r="31" spans="1:11" ht="15.75" customHeight="1" x14ac:dyDescent="0.2"/>
    <row r="32" spans="1:11" ht="15.75" customHeight="1" x14ac:dyDescent="0.2">
      <c r="F32" s="79" t="s">
        <v>26</v>
      </c>
      <c r="G32" s="79"/>
      <c r="H32" s="7">
        <v>91</v>
      </c>
      <c r="I32" s="7"/>
      <c r="J32" s="7"/>
    </row>
    <row r="33" spans="1:6" ht="15.75" customHeight="1" x14ac:dyDescent="0.2"/>
    <row r="34" spans="1:6" ht="15.75" customHeight="1" x14ac:dyDescent="0.2">
      <c r="A34" s="8" t="str">
        <f>"2013年度支出合計（"&amp;H32&amp;"名）"</f>
        <v>2013年度支出合計（91名）</v>
      </c>
      <c r="E34" s="9">
        <f>H30+J30</f>
        <v>3001440</v>
      </c>
    </row>
    <row r="35" spans="1:6" ht="15.75" customHeight="1" x14ac:dyDescent="0.2">
      <c r="A35" s="3" t="s">
        <v>27</v>
      </c>
      <c r="E35" s="10">
        <f>ROUNDUP(E34/H32,-3)</f>
        <v>33000</v>
      </c>
    </row>
    <row r="36" spans="1:6" ht="15.75" customHeight="1" x14ac:dyDescent="0.2"/>
    <row r="37" spans="1:6" ht="15.75" customHeight="1" x14ac:dyDescent="0.2"/>
    <row r="38" spans="1:6" ht="15.75" customHeight="1" x14ac:dyDescent="0.2">
      <c r="A38" s="3" t="s">
        <v>31</v>
      </c>
      <c r="E38" s="11">
        <f>ROUNDUP(E35,-3)</f>
        <v>33000</v>
      </c>
      <c r="F38" s="3" t="s">
        <v>32</v>
      </c>
    </row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  <row r="44" spans="1:6" ht="15.75" customHeight="1" x14ac:dyDescent="0.2"/>
    <row r="45" spans="1:6" ht="15.75" customHeight="1" x14ac:dyDescent="0.2"/>
    <row r="46" spans="1:6" ht="15.75" customHeight="1" x14ac:dyDescent="0.2"/>
    <row r="47" spans="1:6" ht="15.75" customHeight="1" x14ac:dyDescent="0.2"/>
    <row r="48" spans="1:6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35">
    <mergeCell ref="E4:K4"/>
    <mergeCell ref="E5:K5"/>
    <mergeCell ref="E6:K6"/>
    <mergeCell ref="E7:K7"/>
    <mergeCell ref="E9:K9"/>
    <mergeCell ref="A10:B10"/>
    <mergeCell ref="E10:K10"/>
    <mergeCell ref="A11:B11"/>
    <mergeCell ref="E11:K11"/>
    <mergeCell ref="E12:K12"/>
    <mergeCell ref="E13:K13"/>
    <mergeCell ref="E14:K14"/>
    <mergeCell ref="E15:K15"/>
    <mergeCell ref="A19:B19"/>
    <mergeCell ref="C19:E19"/>
    <mergeCell ref="A20:B20"/>
    <mergeCell ref="A21:B21"/>
    <mergeCell ref="A22:B22"/>
    <mergeCell ref="C22:E22"/>
    <mergeCell ref="A23:B23"/>
    <mergeCell ref="C23:E23"/>
    <mergeCell ref="A24:B24"/>
    <mergeCell ref="C24:E24"/>
    <mergeCell ref="A25:B25"/>
    <mergeCell ref="C25:E25"/>
    <mergeCell ref="A30:B30"/>
    <mergeCell ref="C30:E30"/>
    <mergeCell ref="F32:G32"/>
    <mergeCell ref="A26:B26"/>
    <mergeCell ref="C26:E26"/>
    <mergeCell ref="A27:B27"/>
    <mergeCell ref="C27:E27"/>
    <mergeCell ref="C28:E28"/>
    <mergeCell ref="A29:B29"/>
    <mergeCell ref="C29:E29"/>
  </mergeCells>
  <phoneticPr fontId="26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2025年度年間登録料一括預り金収支予算</vt:lpstr>
      <vt:lpstr> </vt:lpstr>
      <vt:lpstr>' '!Print_Area</vt:lpstr>
      <vt:lpstr>'2025年度年間登録料一括預り金収支予算'!Print_Area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Y Y</cp:lastModifiedBy>
  <cp:lastPrinted>2023-12-28T08:41:13Z</cp:lastPrinted>
  <dcterms:created xsi:type="dcterms:W3CDTF">2010-09-30T04:57:35Z</dcterms:created>
  <dcterms:modified xsi:type="dcterms:W3CDTF">2024-11-19T17:42:41Z</dcterms:modified>
</cp:coreProperties>
</file>